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Daniela Stan\Desktop\"/>
    </mc:Choice>
  </mc:AlternateContent>
  <xr:revisionPtr revIDLastSave="0" documentId="13_ncr:1_{7688B58B-CC38-4C72-93F4-9CAE718FDEF8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IANUARIE" sheetId="2" r:id="rId1"/>
    <sheet name="FEBRUARIE" sheetId="3" r:id="rId2"/>
    <sheet name="MARTIE" sheetId="4" r:id="rId3"/>
    <sheet name="APRILIE" sheetId="5" r:id="rId4"/>
    <sheet name="MAI" sheetId="6" r:id="rId5"/>
    <sheet name="IUNIE" sheetId="7" r:id="rId6"/>
    <sheet name="IULIE" sheetId="8" r:id="rId7"/>
    <sheet name="AUGUST" sheetId="9" r:id="rId8"/>
    <sheet name="SEPTEMBRIE" sheetId="10" r:id="rId9"/>
    <sheet name="OCTOMBRIE" sheetId="11" r:id="rId10"/>
    <sheet name="NOIEMBRIE" sheetId="12" r:id="rId11"/>
    <sheet name="DECEMBRIE" sheetId="13" r:id="rId12"/>
    <sheet name="DECEMBRIE FINAL" sheetId="14" r:id="rId13"/>
    <sheet name="Foaie2" sheetId="15" r:id="rId14"/>
  </sheet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3" l="1"/>
  <c r="G30" i="13"/>
  <c r="F30" i="13"/>
  <c r="F28" i="13" s="1"/>
  <c r="F24" i="13" s="1"/>
  <c r="E30" i="13"/>
  <c r="E28" i="13" s="1"/>
  <c r="E24" i="13" s="1"/>
  <c r="G28" i="13"/>
  <c r="G25" i="13"/>
  <c r="G43" i="13" s="1"/>
  <c r="F25" i="13"/>
  <c r="F43" i="13" s="1"/>
  <c r="E25" i="13"/>
  <c r="G19" i="13"/>
  <c r="F19" i="13"/>
  <c r="F44" i="13" s="1"/>
  <c r="E19" i="13"/>
  <c r="G16" i="13"/>
  <c r="G44" i="13" s="1"/>
  <c r="F16" i="13"/>
  <c r="E16" i="13"/>
  <c r="E14" i="13"/>
  <c r="G13" i="13"/>
  <c r="G12" i="13" s="1"/>
  <c r="F13" i="13"/>
  <c r="F12" i="13" s="1"/>
  <c r="E13" i="13"/>
  <c r="E12" i="13" s="1"/>
  <c r="F43" i="12"/>
  <c r="G30" i="12"/>
  <c r="F30" i="12"/>
  <c r="E30" i="12"/>
  <c r="E28" i="12" s="1"/>
  <c r="E24" i="12" s="1"/>
  <c r="G28" i="12"/>
  <c r="F28" i="12"/>
  <c r="G25" i="12"/>
  <c r="G43" i="12" s="1"/>
  <c r="F25" i="12"/>
  <c r="E25" i="12"/>
  <c r="E43" i="12" s="1"/>
  <c r="F24" i="12"/>
  <c r="G19" i="12"/>
  <c r="F19" i="12"/>
  <c r="E19" i="12"/>
  <c r="G16" i="12"/>
  <c r="F16" i="12"/>
  <c r="F44" i="12" s="1"/>
  <c r="E16" i="12"/>
  <c r="E44" i="12" s="1"/>
  <c r="G14" i="12"/>
  <c r="G12" i="12" s="1"/>
  <c r="F14" i="12"/>
  <c r="E14" i="12"/>
  <c r="G13" i="12"/>
  <c r="F13" i="12"/>
  <c r="E13" i="12"/>
  <c r="E12" i="12"/>
  <c r="F43" i="11"/>
  <c r="G30" i="11"/>
  <c r="F30" i="11"/>
  <c r="F28" i="11" s="1"/>
  <c r="F24" i="11" s="1"/>
  <c r="E30" i="11"/>
  <c r="E28" i="11" s="1"/>
  <c r="E24" i="11" s="1"/>
  <c r="G28" i="11"/>
  <c r="G44" i="11" s="1"/>
  <c r="G25" i="11"/>
  <c r="G43" i="11" s="1"/>
  <c r="F25" i="11"/>
  <c r="E25" i="11"/>
  <c r="E43" i="11" s="1"/>
  <c r="G19" i="11"/>
  <c r="F19" i="11"/>
  <c r="E19" i="11"/>
  <c r="G16" i="11"/>
  <c r="F16" i="11"/>
  <c r="E16" i="11"/>
  <c r="G14" i="11"/>
  <c r="F14" i="11"/>
  <c r="E14" i="11"/>
  <c r="G13" i="11"/>
  <c r="G12" i="11" s="1"/>
  <c r="F13" i="11"/>
  <c r="F12" i="11" s="1"/>
  <c r="E13" i="11"/>
  <c r="E12" i="11"/>
  <c r="E43" i="10"/>
  <c r="G30" i="10"/>
  <c r="F30" i="10"/>
  <c r="E30" i="10"/>
  <c r="E28" i="10" s="1"/>
  <c r="G28" i="10"/>
  <c r="F28" i="10"/>
  <c r="G25" i="10"/>
  <c r="G43" i="10" s="1"/>
  <c r="F25" i="10"/>
  <c r="F43" i="10" s="1"/>
  <c r="E25" i="10"/>
  <c r="G19" i="10"/>
  <c r="F19" i="10"/>
  <c r="E19" i="10"/>
  <c r="G16" i="10"/>
  <c r="G44" i="10" s="1"/>
  <c r="F16" i="10"/>
  <c r="E16" i="10"/>
  <c r="G14" i="10"/>
  <c r="F14" i="10"/>
  <c r="E14" i="10"/>
  <c r="G13" i="10"/>
  <c r="F13" i="10"/>
  <c r="E13" i="10"/>
  <c r="G30" i="9"/>
  <c r="G28" i="9" s="1"/>
  <c r="F30" i="9"/>
  <c r="E30" i="9"/>
  <c r="E28" i="9" s="1"/>
  <c r="E24" i="9" s="1"/>
  <c r="F28" i="9"/>
  <c r="F24" i="9" s="1"/>
  <c r="G25" i="9"/>
  <c r="G43" i="9" s="1"/>
  <c r="F25" i="9"/>
  <c r="F43" i="9" s="1"/>
  <c r="E25" i="9"/>
  <c r="E43" i="9" s="1"/>
  <c r="G19" i="9"/>
  <c r="F19" i="9"/>
  <c r="E19" i="9"/>
  <c r="G16" i="9"/>
  <c r="G44" i="9" s="1"/>
  <c r="F16" i="9"/>
  <c r="E16" i="9"/>
  <c r="E44" i="9" s="1"/>
  <c r="G14" i="9"/>
  <c r="F14" i="9"/>
  <c r="E14" i="9"/>
  <c r="G13" i="9"/>
  <c r="F13" i="9"/>
  <c r="E13" i="9"/>
  <c r="E12" i="9" s="1"/>
  <c r="G45" i="13" l="1"/>
  <c r="F45" i="13"/>
  <c r="E44" i="13"/>
  <c r="E45" i="13" s="1"/>
  <c r="G24" i="13"/>
  <c r="G44" i="12"/>
  <c r="G45" i="12" s="1"/>
  <c r="E45" i="12"/>
  <c r="F12" i="12"/>
  <c r="F45" i="12"/>
  <c r="G24" i="12"/>
  <c r="G45" i="11"/>
  <c r="E45" i="11"/>
  <c r="E44" i="11"/>
  <c r="F44" i="11"/>
  <c r="F45" i="11" s="1"/>
  <c r="G24" i="11"/>
  <c r="G12" i="10"/>
  <c r="E12" i="10"/>
  <c r="F12" i="9"/>
  <c r="G12" i="9"/>
  <c r="F12" i="10"/>
  <c r="G45" i="10"/>
  <c r="F44" i="9"/>
  <c r="G45" i="9"/>
  <c r="F44" i="10"/>
  <c r="F45" i="10" s="1"/>
  <c r="E44" i="10"/>
  <c r="E45" i="10" s="1"/>
  <c r="E24" i="10"/>
  <c r="F24" i="10"/>
  <c r="G24" i="10"/>
  <c r="E45" i="9"/>
  <c r="F45" i="9"/>
  <c r="G24" i="9"/>
  <c r="F43" i="8"/>
  <c r="G30" i="8"/>
  <c r="F30" i="8"/>
  <c r="F28" i="8" s="1"/>
  <c r="E30" i="8"/>
  <c r="E28" i="8" s="1"/>
  <c r="G28" i="8"/>
  <c r="G25" i="8"/>
  <c r="G43" i="8" s="1"/>
  <c r="F25" i="8"/>
  <c r="F24" i="8" s="1"/>
  <c r="E25" i="8"/>
  <c r="E43" i="8" s="1"/>
  <c r="G19" i="8"/>
  <c r="F19" i="8"/>
  <c r="E19" i="8"/>
  <c r="G16" i="8"/>
  <c r="G44" i="8" s="1"/>
  <c r="F16" i="8"/>
  <c r="E16" i="8"/>
  <c r="G14" i="8"/>
  <c r="F14" i="8"/>
  <c r="E14" i="8"/>
  <c r="G13" i="8"/>
  <c r="F13" i="8"/>
  <c r="F12" i="8" s="1"/>
  <c r="E13" i="8"/>
  <c r="E12" i="8"/>
  <c r="G30" i="7"/>
  <c r="G28" i="7" s="1"/>
  <c r="F30" i="7"/>
  <c r="E30" i="7"/>
  <c r="E28" i="7" s="1"/>
  <c r="F28" i="7"/>
  <c r="F24" i="7" s="1"/>
  <c r="G25" i="7"/>
  <c r="G43" i="7" s="1"/>
  <c r="F25" i="7"/>
  <c r="F43" i="7" s="1"/>
  <c r="E25" i="7"/>
  <c r="E43" i="7" s="1"/>
  <c r="G19" i="7"/>
  <c r="F19" i="7"/>
  <c r="E19" i="7"/>
  <c r="G16" i="7"/>
  <c r="F16" i="7"/>
  <c r="F44" i="7" s="1"/>
  <c r="E16" i="7"/>
  <c r="G14" i="7"/>
  <c r="F14" i="7"/>
  <c r="E14" i="7"/>
  <c r="E12" i="7" s="1"/>
  <c r="G13" i="7"/>
  <c r="F13" i="7"/>
  <c r="E13" i="7"/>
  <c r="G12" i="7"/>
  <c r="E14" i="6"/>
  <c r="F14" i="6"/>
  <c r="G14" i="6"/>
  <c r="F43" i="6"/>
  <c r="G30" i="6"/>
  <c r="G28" i="6" s="1"/>
  <c r="F30" i="6"/>
  <c r="E30" i="6"/>
  <c r="E28" i="6" s="1"/>
  <c r="F28" i="6"/>
  <c r="G25" i="6"/>
  <c r="G43" i="6" s="1"/>
  <c r="F25" i="6"/>
  <c r="E25" i="6"/>
  <c r="E43" i="6" s="1"/>
  <c r="F24" i="6"/>
  <c r="G19" i="6"/>
  <c r="F19" i="6"/>
  <c r="E19" i="6"/>
  <c r="G16" i="6"/>
  <c r="F16" i="6"/>
  <c r="E16" i="6"/>
  <c r="G13" i="6"/>
  <c r="G12" i="6" s="1"/>
  <c r="F13" i="6"/>
  <c r="F12" i="6" s="1"/>
  <c r="E13" i="6"/>
  <c r="E12" i="6" s="1"/>
  <c r="G43" i="5"/>
  <c r="G30" i="5"/>
  <c r="G28" i="5" s="1"/>
  <c r="F30" i="5"/>
  <c r="F28" i="5" s="1"/>
  <c r="E30" i="5"/>
  <c r="E28" i="5"/>
  <c r="G25" i="5"/>
  <c r="F25" i="5"/>
  <c r="F43" i="5" s="1"/>
  <c r="E25" i="5"/>
  <c r="G19" i="5"/>
  <c r="F19" i="5"/>
  <c r="E19" i="5"/>
  <c r="G16" i="5"/>
  <c r="F16" i="5"/>
  <c r="F44" i="5" s="1"/>
  <c r="E16" i="5"/>
  <c r="G14" i="5"/>
  <c r="F14" i="5"/>
  <c r="E14" i="5"/>
  <c r="G13" i="5"/>
  <c r="F13" i="5"/>
  <c r="F12" i="5" s="1"/>
  <c r="E13" i="5"/>
  <c r="E30" i="4"/>
  <c r="E28" i="4" s="1"/>
  <c r="E24" i="4" s="1"/>
  <c r="G30" i="4"/>
  <c r="F30" i="4"/>
  <c r="F28" i="4" s="1"/>
  <c r="G28" i="4"/>
  <c r="G25" i="4"/>
  <c r="F25" i="4"/>
  <c r="E25" i="4"/>
  <c r="E43" i="4" s="1"/>
  <c r="G19" i="4"/>
  <c r="F19" i="4"/>
  <c r="E19" i="4"/>
  <c r="G16" i="4"/>
  <c r="F16" i="4"/>
  <c r="E16" i="4"/>
  <c r="G14" i="4"/>
  <c r="G12" i="4" s="1"/>
  <c r="F14" i="4"/>
  <c r="E14" i="4"/>
  <c r="G13" i="4"/>
  <c r="F13" i="4"/>
  <c r="E13" i="4"/>
  <c r="G30" i="3"/>
  <c r="G28" i="3" s="1"/>
  <c r="F30" i="3"/>
  <c r="F28" i="3" s="1"/>
  <c r="E28" i="3"/>
  <c r="G25" i="3"/>
  <c r="G43" i="3" s="1"/>
  <c r="F25" i="3"/>
  <c r="F43" i="3" s="1"/>
  <c r="E25" i="3"/>
  <c r="E43" i="3" s="1"/>
  <c r="G19" i="3"/>
  <c r="F19" i="3"/>
  <c r="E19" i="3"/>
  <c r="G16" i="3"/>
  <c r="F16" i="3"/>
  <c r="E16" i="3"/>
  <c r="G14" i="3"/>
  <c r="F14" i="3"/>
  <c r="E14" i="3"/>
  <c r="G13" i="3"/>
  <c r="G12" i="3" s="1"/>
  <c r="F13" i="3"/>
  <c r="E13" i="3"/>
  <c r="E12" i="3" s="1"/>
  <c r="G30" i="2"/>
  <c r="F30" i="2"/>
  <c r="F28" i="2" s="1"/>
  <c r="F44" i="2" s="1"/>
  <c r="E30" i="2"/>
  <c r="E28" i="2" s="1"/>
  <c r="G28" i="2"/>
  <c r="G25" i="2"/>
  <c r="G43" i="2" s="1"/>
  <c r="F25" i="2"/>
  <c r="F43" i="2" s="1"/>
  <c r="E25" i="2"/>
  <c r="E43" i="2" s="1"/>
  <c r="G19" i="2"/>
  <c r="F19" i="2"/>
  <c r="E19" i="2"/>
  <c r="G16" i="2"/>
  <c r="F16" i="2"/>
  <c r="E16" i="2"/>
  <c r="G14" i="2"/>
  <c r="F14" i="2"/>
  <c r="E14" i="2"/>
  <c r="G13" i="2"/>
  <c r="F13" i="2"/>
  <c r="F12" i="2" s="1"/>
  <c r="E13" i="2"/>
  <c r="G12" i="2" l="1"/>
  <c r="E12" i="4"/>
  <c r="G44" i="4"/>
  <c r="E12" i="5"/>
  <c r="G44" i="5"/>
  <c r="E24" i="5"/>
  <c r="G44" i="7"/>
  <c r="G44" i="3"/>
  <c r="G45" i="3" s="1"/>
  <c r="E24" i="3"/>
  <c r="F45" i="5"/>
  <c r="G44" i="2"/>
  <c r="E24" i="2"/>
  <c r="G24" i="4"/>
  <c r="G43" i="4"/>
  <c r="G12" i="5"/>
  <c r="E44" i="5"/>
  <c r="G24" i="5"/>
  <c r="F44" i="6"/>
  <c r="F45" i="6" s="1"/>
  <c r="E44" i="7"/>
  <c r="E45" i="7" s="1"/>
  <c r="E44" i="8"/>
  <c r="F44" i="8"/>
  <c r="G45" i="8"/>
  <c r="G12" i="8"/>
  <c r="E45" i="8"/>
  <c r="F45" i="8"/>
  <c r="G24" i="8"/>
  <c r="E24" i="8"/>
  <c r="F12" i="7"/>
  <c r="F45" i="7"/>
  <c r="G45" i="7"/>
  <c r="G24" i="7"/>
  <c r="E24" i="7"/>
  <c r="G45" i="5"/>
  <c r="G44" i="6"/>
  <c r="G45" i="6" s="1"/>
  <c r="E44" i="6"/>
  <c r="E45" i="6" s="1"/>
  <c r="G24" i="6"/>
  <c r="E24" i="6"/>
  <c r="E43" i="5"/>
  <c r="E45" i="5" s="1"/>
  <c r="F24" i="5"/>
  <c r="E44" i="4"/>
  <c r="E45" i="4"/>
  <c r="F12" i="4"/>
  <c r="F24" i="4"/>
  <c r="F44" i="4"/>
  <c r="G45" i="4"/>
  <c r="F43" i="4"/>
  <c r="F12" i="3"/>
  <c r="F44" i="3"/>
  <c r="F45" i="3" s="1"/>
  <c r="E44" i="2"/>
  <c r="E45" i="2" s="1"/>
  <c r="E12" i="2"/>
  <c r="E44" i="3"/>
  <c r="E45" i="3" s="1"/>
  <c r="F24" i="3"/>
  <c r="G24" i="3"/>
  <c r="F45" i="2"/>
  <c r="G45" i="2"/>
  <c r="F24" i="2"/>
  <c r="G24" i="2"/>
  <c r="F45" i="4" l="1"/>
</calcChain>
</file>

<file path=xl/sharedStrings.xml><?xml version="1.0" encoding="utf-8"?>
<sst xmlns="http://schemas.openxmlformats.org/spreadsheetml/2006/main" count="935" uniqueCount="59">
  <si>
    <t>TOTAL</t>
  </si>
  <si>
    <t>Nr. Crt.</t>
  </si>
  <si>
    <t>Program National de Sanatate</t>
  </si>
  <si>
    <t>Unitatea care deruleaza</t>
  </si>
  <si>
    <t>Subprogram</t>
  </si>
  <si>
    <t>Buget de stat</t>
  </si>
  <si>
    <t>Prevedere</t>
  </si>
  <si>
    <t>Finantare</t>
  </si>
  <si>
    <t>Plata</t>
  </si>
  <si>
    <t>P.N. I.1 Imunizare</t>
  </si>
  <si>
    <t>DSP</t>
  </si>
  <si>
    <t>P.N.I.2 boli prioritare</t>
  </si>
  <si>
    <t>P.N.II factori de mediu</t>
  </si>
  <si>
    <t>P.N. I.3 HIV</t>
  </si>
  <si>
    <t>JUDET</t>
  </si>
  <si>
    <t>Total</t>
  </si>
  <si>
    <t>I.3.1</t>
  </si>
  <si>
    <t>Preventie</t>
  </si>
  <si>
    <t>I.3.2</t>
  </si>
  <si>
    <t>Tratament</t>
  </si>
  <si>
    <t>DSP                 I.3.1</t>
  </si>
  <si>
    <t>Spitalul Jud. de Urg. Targoviste</t>
  </si>
  <si>
    <t>P.N. I.4 TBC</t>
  </si>
  <si>
    <t>Sp. Jud. de Urg. Targoviste</t>
  </si>
  <si>
    <t>Sp. Municipal Moreni</t>
  </si>
  <si>
    <t>Sp. Or. Gaesti</t>
  </si>
  <si>
    <t>Sp. Or. Pucioasa</t>
  </si>
  <si>
    <t>P.N.VI. Mama si copil</t>
  </si>
  <si>
    <t>TOTAL P.N.VI.</t>
  </si>
  <si>
    <t>Lapte praf</t>
  </si>
  <si>
    <t>Mortalitate materna</t>
  </si>
  <si>
    <t>P.N. VI.1.4 Malnutritie</t>
  </si>
  <si>
    <t>P.N. VI.1.6 Retinopatie</t>
  </si>
  <si>
    <t>P.N. VI.3.4 Izoimunizare Rh</t>
  </si>
  <si>
    <t>TOTAL DSP</t>
  </si>
  <si>
    <t>TOTAL AAPL</t>
  </si>
  <si>
    <t>TOTAL GENERAL</t>
  </si>
  <si>
    <t>P.N. VI.1.5 Deficiente auz</t>
  </si>
  <si>
    <t>V. Promovarea sanatatii</t>
  </si>
  <si>
    <t>P.N.I.5 inf. nosocomiale</t>
  </si>
  <si>
    <t>Actiuni Prioritare ATI</t>
  </si>
  <si>
    <t>Actiuni Prioritare AVCAc</t>
  </si>
  <si>
    <t>Actiuni Prioritare IE/RE</t>
  </si>
  <si>
    <t>P.N.IV.4 Vitamina D</t>
  </si>
  <si>
    <t>P.N.IV.1 Screening cancer col uterin</t>
  </si>
  <si>
    <t>PN I.2 RT-PCR</t>
  </si>
  <si>
    <t>PNS 2021</t>
  </si>
  <si>
    <t>11,03,2021</t>
  </si>
  <si>
    <t>05,04,2021</t>
  </si>
  <si>
    <t>05,05,2021</t>
  </si>
  <si>
    <t>03,06,2021</t>
  </si>
  <si>
    <t>08,07,2021</t>
  </si>
  <si>
    <t>09,08,2021</t>
  </si>
  <si>
    <t>31,08,2021</t>
  </si>
  <si>
    <t>12,10,2021</t>
  </si>
  <si>
    <t>12,11,2021</t>
  </si>
  <si>
    <t>12,07,2021</t>
  </si>
  <si>
    <t>31,12,2021</t>
  </si>
  <si>
    <t>Prevedere CA+CB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</si>
</sst>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color indexed="17"/>
      <name val="Arial"/>
      <family val="2"/>
      <charset val="1"/>
    </font>
    <font>
      <b/>
      <i/>
      <sz val="10"/>
      <name val="Arial"/>
      <family val="2"/>
      <charset val="1"/>
    </font>
    <font>
      <sz val="10"/>
      <color indexed="12"/>
      <name val="Arial"/>
      <family val="2"/>
      <charset val="1"/>
    </font>
    <font>
      <i/>
      <sz val="10"/>
      <color indexed="12"/>
      <name val="Arial"/>
      <family val="2"/>
      <charset val="1"/>
    </font>
    <font>
      <b/>
      <sz val="12"/>
      <name val="Arial"/>
      <family val="2"/>
      <charset val="1"/>
    </font>
    <font>
      <b/>
      <sz val="12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3" fontId="1" fillId="0" borderId="0" xfId="1" applyNumberFormat="1"/>
    <xf numFmtId="0" fontId="3" fillId="0" borderId="0" xfId="1" applyFont="1" applyAlignment="1">
      <alignment horizontal="center"/>
    </xf>
    <xf numFmtId="0" fontId="3" fillId="0" borderId="4" xfId="1" applyFont="1" applyBorder="1"/>
    <xf numFmtId="0" fontId="1" fillId="0" borderId="5" xfId="1" applyBorder="1"/>
    <xf numFmtId="0" fontId="4" fillId="0" borderId="6" xfId="1" applyFont="1" applyBorder="1" applyAlignment="1">
      <alignment wrapText="1"/>
    </xf>
    <xf numFmtId="0" fontId="4" fillId="0" borderId="7" xfId="1" applyFont="1" applyBorder="1"/>
    <xf numFmtId="0" fontId="4" fillId="0" borderId="8" xfId="1" applyFont="1" applyBorder="1"/>
    <xf numFmtId="0" fontId="1" fillId="0" borderId="10" xfId="1" applyBorder="1"/>
    <xf numFmtId="0" fontId="4" fillId="0" borderId="1" xfId="1" applyFont="1" applyBorder="1" applyAlignment="1">
      <alignment wrapText="1"/>
    </xf>
    <xf numFmtId="0" fontId="4" fillId="0" borderId="11" xfId="1" applyFont="1" applyBorder="1"/>
    <xf numFmtId="0" fontId="4" fillId="0" borderId="12" xfId="1" applyFont="1" applyBorder="1"/>
    <xf numFmtId="0" fontId="1" fillId="0" borderId="14" xfId="1" applyBorder="1"/>
    <xf numFmtId="0" fontId="4" fillId="0" borderId="15" xfId="1" applyFont="1" applyBorder="1"/>
    <xf numFmtId="0" fontId="4" fillId="0" borderId="16" xfId="1" applyFont="1" applyBorder="1"/>
    <xf numFmtId="0" fontId="3" fillId="0" borderId="19" xfId="1" applyFont="1" applyBorder="1"/>
    <xf numFmtId="0" fontId="3" fillId="2" borderId="20" xfId="1" applyFont="1" applyFill="1" applyBorder="1" applyAlignment="1">
      <alignment wrapText="1"/>
    </xf>
    <xf numFmtId="0" fontId="3" fillId="2" borderId="21" xfId="1" applyFont="1" applyFill="1" applyBorder="1" applyAlignment="1">
      <alignment horizontal="right"/>
    </xf>
    <xf numFmtId="0" fontId="3" fillId="2" borderId="22" xfId="1" applyFont="1" applyFill="1" applyBorder="1"/>
    <xf numFmtId="0" fontId="3" fillId="0" borderId="25" xfId="1" applyFont="1" applyBorder="1"/>
    <xf numFmtId="0" fontId="3" fillId="0" borderId="26" xfId="1" applyFont="1" applyBorder="1" applyAlignment="1">
      <alignment wrapText="1"/>
    </xf>
    <xf numFmtId="0" fontId="3" fillId="0" borderId="27" xfId="1" applyFont="1" applyBorder="1" applyAlignment="1">
      <alignment horizontal="right"/>
    </xf>
    <xf numFmtId="0" fontId="5" fillId="0" borderId="28" xfId="1" applyFont="1" applyBorder="1"/>
    <xf numFmtId="0" fontId="3" fillId="0" borderId="30" xfId="1" applyFont="1" applyBorder="1" applyAlignment="1">
      <alignment horizontal="right"/>
    </xf>
    <xf numFmtId="0" fontId="5" fillId="0" borderId="31" xfId="1" applyFont="1" applyBorder="1"/>
    <xf numFmtId="0" fontId="1" fillId="0" borderId="25" xfId="1" applyBorder="1"/>
    <xf numFmtId="0" fontId="1" fillId="0" borderId="26" xfId="1" applyBorder="1" applyAlignment="1">
      <alignment wrapText="1"/>
    </xf>
    <xf numFmtId="0" fontId="4" fillId="3" borderId="34" xfId="1" applyFont="1" applyFill="1" applyBorder="1"/>
    <xf numFmtId="0" fontId="4" fillId="3" borderId="35" xfId="1" applyFont="1" applyFill="1" applyBorder="1"/>
    <xf numFmtId="0" fontId="1" fillId="0" borderId="36" xfId="1" applyBorder="1"/>
    <xf numFmtId="0" fontId="1" fillId="0" borderId="37" xfId="1" applyBorder="1" applyAlignment="1">
      <alignment wrapText="1"/>
    </xf>
    <xf numFmtId="0" fontId="6" fillId="4" borderId="5" xfId="1" applyFont="1" applyFill="1" applyBorder="1"/>
    <xf numFmtId="0" fontId="6" fillId="4" borderId="9" xfId="1" applyFont="1" applyFill="1" applyBorder="1"/>
    <xf numFmtId="0" fontId="6" fillId="0" borderId="3" xfId="1" applyFont="1" applyBorder="1" applyAlignment="1">
      <alignment horizontal="right"/>
    </xf>
    <xf numFmtId="0" fontId="7" fillId="0" borderId="13" xfId="1" applyFont="1" applyBorder="1"/>
    <xf numFmtId="0" fontId="1" fillId="0" borderId="16" xfId="1" applyBorder="1"/>
    <xf numFmtId="0" fontId="1" fillId="0" borderId="38" xfId="1" applyBorder="1" applyAlignment="1">
      <alignment wrapText="1"/>
    </xf>
    <xf numFmtId="0" fontId="6" fillId="0" borderId="32" xfId="1" applyFont="1" applyBorder="1" applyAlignment="1">
      <alignment horizontal="right"/>
    </xf>
    <xf numFmtId="0" fontId="7" fillId="0" borderId="31" xfId="1" applyFont="1" applyBorder="1"/>
    <xf numFmtId="0" fontId="3" fillId="0" borderId="39" xfId="1" applyFont="1" applyBorder="1"/>
    <xf numFmtId="0" fontId="3" fillId="2" borderId="23" xfId="1" applyFont="1" applyFill="1" applyBorder="1" applyAlignment="1">
      <alignment wrapText="1"/>
    </xf>
    <xf numFmtId="0" fontId="3" fillId="2" borderId="24" xfId="1" applyFont="1" applyFill="1" applyBorder="1"/>
    <xf numFmtId="0" fontId="1" fillId="5" borderId="19" xfId="1" applyFill="1" applyBorder="1"/>
    <xf numFmtId="0" fontId="1" fillId="5" borderId="29" xfId="1" applyFill="1" applyBorder="1" applyAlignment="1">
      <alignment wrapText="1"/>
    </xf>
    <xf numFmtId="0" fontId="6" fillId="5" borderId="2" xfId="1" applyFont="1" applyFill="1" applyBorder="1"/>
    <xf numFmtId="0" fontId="1" fillId="6" borderId="19" xfId="1" applyFill="1" applyBorder="1"/>
    <xf numFmtId="0" fontId="1" fillId="6" borderId="10" xfId="1" applyFill="1" applyBorder="1"/>
    <xf numFmtId="0" fontId="6" fillId="6" borderId="1" xfId="1" applyFont="1" applyFill="1" applyBorder="1"/>
    <xf numFmtId="0" fontId="1" fillId="7" borderId="19" xfId="1" applyFill="1" applyBorder="1"/>
    <xf numFmtId="0" fontId="1" fillId="7" borderId="10" xfId="1" applyFill="1" applyBorder="1"/>
    <xf numFmtId="0" fontId="6" fillId="7" borderId="1" xfId="1" applyFont="1" applyFill="1" applyBorder="1"/>
    <xf numFmtId="0" fontId="1" fillId="8" borderId="19" xfId="1" applyFill="1" applyBorder="1"/>
    <xf numFmtId="0" fontId="1" fillId="8" borderId="14" xfId="1" applyFill="1" applyBorder="1"/>
    <xf numFmtId="0" fontId="6" fillId="8" borderId="17" xfId="1" applyFont="1" applyFill="1" applyBorder="1"/>
    <xf numFmtId="0" fontId="3" fillId="2" borderId="23" xfId="1" applyFont="1" applyFill="1" applyBorder="1"/>
    <xf numFmtId="0" fontId="3" fillId="2" borderId="24" xfId="1" applyFont="1" applyFill="1" applyBorder="1" applyAlignment="1">
      <alignment horizontal="right"/>
    </xf>
    <xf numFmtId="0" fontId="4" fillId="3" borderId="6" xfId="1" applyFont="1" applyFill="1" applyBorder="1"/>
    <xf numFmtId="0" fontId="1" fillId="0" borderId="29" xfId="1" applyBorder="1"/>
    <xf numFmtId="0" fontId="4" fillId="3" borderId="2" xfId="1" applyFont="1" applyFill="1" applyBorder="1"/>
    <xf numFmtId="0" fontId="6" fillId="5" borderId="1" xfId="1" applyFont="1" applyFill="1" applyBorder="1"/>
    <xf numFmtId="0" fontId="6" fillId="0" borderId="1" xfId="1" applyFont="1" applyBorder="1"/>
    <xf numFmtId="0" fontId="1" fillId="0" borderId="32" xfId="1" applyBorder="1"/>
    <xf numFmtId="0" fontId="6" fillId="0" borderId="33" xfId="1" applyFont="1" applyBorder="1"/>
    <xf numFmtId="0" fontId="6" fillId="0" borderId="23" xfId="1" applyFont="1" applyBorder="1"/>
    <xf numFmtId="0" fontId="6" fillId="0" borderId="41" xfId="1" applyFont="1" applyBorder="1"/>
    <xf numFmtId="0" fontId="4" fillId="0" borderId="42" xfId="1" applyFont="1" applyBorder="1"/>
    <xf numFmtId="0" fontId="6" fillId="0" borderId="42" xfId="1" applyFont="1" applyBorder="1"/>
    <xf numFmtId="0" fontId="8" fillId="0" borderId="43" xfId="1" applyFont="1" applyBorder="1"/>
    <xf numFmtId="0" fontId="6" fillId="5" borderId="28" xfId="1" applyFont="1" applyFill="1" applyBorder="1"/>
    <xf numFmtId="0" fontId="6" fillId="6" borderId="13" xfId="1" applyFont="1" applyFill="1" applyBorder="1"/>
    <xf numFmtId="0" fontId="6" fillId="7" borderId="13" xfId="1" applyFont="1" applyFill="1" applyBorder="1"/>
    <xf numFmtId="0" fontId="6" fillId="8" borderId="18" xfId="1" applyFont="1" applyFill="1" applyBorder="1"/>
    <xf numFmtId="0" fontId="4" fillId="3" borderId="9" xfId="1" applyFont="1" applyFill="1" applyBorder="1" applyAlignment="1">
      <alignment wrapText="1"/>
    </xf>
    <xf numFmtId="0" fontId="4" fillId="3" borderId="28" xfId="1" applyFont="1" applyFill="1" applyBorder="1" applyAlignment="1">
      <alignment wrapText="1"/>
    </xf>
    <xf numFmtId="0" fontId="6" fillId="5" borderId="13" xfId="1" applyFont="1" applyFill="1" applyBorder="1"/>
    <xf numFmtId="0" fontId="6" fillId="0" borderId="13" xfId="1" applyFont="1" applyBorder="1"/>
    <xf numFmtId="3" fontId="3" fillId="0" borderId="48" xfId="1" applyNumberFormat="1" applyFont="1" applyBorder="1"/>
    <xf numFmtId="0" fontId="3" fillId="0" borderId="49" xfId="1" applyFont="1" applyBorder="1"/>
    <xf numFmtId="0" fontId="6" fillId="0" borderId="31" xfId="1" applyFont="1" applyBorder="1"/>
    <xf numFmtId="0" fontId="0" fillId="0" borderId="54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9" borderId="51" xfId="0" applyFill="1" applyBorder="1"/>
    <xf numFmtId="0" fontId="0" fillId="9" borderId="52" xfId="0" applyFill="1" applyBorder="1"/>
    <xf numFmtId="0" fontId="0" fillId="9" borderId="53" xfId="0" applyFill="1" applyBorder="1"/>
    <xf numFmtId="0" fontId="4" fillId="3" borderId="54" xfId="1" applyFont="1" applyFill="1" applyBorder="1"/>
    <xf numFmtId="0" fontId="1" fillId="6" borderId="54" xfId="1" applyFill="1" applyBorder="1"/>
    <xf numFmtId="0" fontId="1" fillId="7" borderId="54" xfId="1" applyFill="1" applyBorder="1"/>
    <xf numFmtId="0" fontId="6" fillId="5" borderId="54" xfId="1" applyFont="1" applyFill="1" applyBorder="1"/>
    <xf numFmtId="0" fontId="4" fillId="3" borderId="59" xfId="1" applyFont="1" applyFill="1" applyBorder="1"/>
    <xf numFmtId="0" fontId="4" fillId="3" borderId="60" xfId="1" applyFont="1" applyFill="1" applyBorder="1"/>
    <xf numFmtId="0" fontId="1" fillId="6" borderId="59" xfId="1" applyFill="1" applyBorder="1"/>
    <xf numFmtId="0" fontId="1" fillId="6" borderId="60" xfId="1" applyFill="1" applyBorder="1"/>
    <xf numFmtId="0" fontId="1" fillId="7" borderId="59" xfId="1" applyFill="1" applyBorder="1"/>
    <xf numFmtId="0" fontId="1" fillId="7" borderId="60" xfId="1" applyFill="1" applyBorder="1"/>
    <xf numFmtId="0" fontId="6" fillId="5" borderId="59" xfId="1" applyFont="1" applyFill="1" applyBorder="1"/>
    <xf numFmtId="0" fontId="6" fillId="5" borderId="60" xfId="1" applyFont="1" applyFill="1" applyBorder="1"/>
    <xf numFmtId="0" fontId="6" fillId="4" borderId="64" xfId="1" applyFont="1" applyFill="1" applyBorder="1"/>
    <xf numFmtId="0" fontId="6" fillId="4" borderId="65" xfId="1" applyFont="1" applyFill="1" applyBorder="1"/>
    <xf numFmtId="0" fontId="6" fillId="4" borderId="66" xfId="1" applyFont="1" applyFill="1" applyBorder="1"/>
    <xf numFmtId="0" fontId="4" fillId="3" borderId="51" xfId="1" applyFont="1" applyFill="1" applyBorder="1"/>
    <xf numFmtId="0" fontId="4" fillId="3" borderId="52" xfId="1" applyFont="1" applyFill="1" applyBorder="1"/>
    <xf numFmtId="0" fontId="4" fillId="3" borderId="53" xfId="1" applyFont="1" applyFill="1" applyBorder="1"/>
    <xf numFmtId="0" fontId="1" fillId="5" borderId="64" xfId="1" applyFill="1" applyBorder="1"/>
    <xf numFmtId="0" fontId="1" fillId="5" borderId="65" xfId="1" applyFill="1" applyBorder="1"/>
    <xf numFmtId="0" fontId="1" fillId="5" borderId="66" xfId="1" applyFill="1" applyBorder="1"/>
    <xf numFmtId="0" fontId="3" fillId="2" borderId="51" xfId="1" applyFont="1" applyFill="1" applyBorder="1"/>
    <xf numFmtId="0" fontId="3" fillId="2" borderId="52" xfId="1" applyFont="1" applyFill="1" applyBorder="1"/>
    <xf numFmtId="0" fontId="3" fillId="2" borderId="53" xfId="1" applyFont="1" applyFill="1" applyBorder="1"/>
    <xf numFmtId="0" fontId="1" fillId="8" borderId="61" xfId="1" applyFill="1" applyBorder="1"/>
    <xf numFmtId="0" fontId="1" fillId="8" borderId="62" xfId="1" applyFill="1" applyBorder="1"/>
    <xf numFmtId="0" fontId="1" fillId="8" borderId="63" xfId="1" applyFill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9" fillId="0" borderId="70" xfId="0" applyFont="1" applyBorder="1"/>
    <xf numFmtId="0" fontId="9" fillId="0" borderId="55" xfId="0" applyFont="1" applyBorder="1"/>
    <xf numFmtId="0" fontId="9" fillId="0" borderId="71" xfId="0" applyFont="1" applyBorder="1"/>
    <xf numFmtId="0" fontId="10" fillId="0" borderId="51" xfId="0" applyFont="1" applyBorder="1"/>
    <xf numFmtId="0" fontId="10" fillId="0" borderId="55" xfId="0" applyFont="1" applyBorder="1"/>
    <xf numFmtId="0" fontId="11" fillId="0" borderId="51" xfId="0" applyFont="1" applyBorder="1"/>
    <xf numFmtId="0" fontId="11" fillId="0" borderId="55" xfId="0" applyFont="1" applyBorder="1"/>
    <xf numFmtId="0" fontId="0" fillId="0" borderId="80" xfId="0" applyBorder="1"/>
    <xf numFmtId="0" fontId="4" fillId="3" borderId="56" xfId="1" applyFont="1" applyFill="1" applyBorder="1"/>
    <xf numFmtId="0" fontId="4" fillId="3" borderId="57" xfId="1" applyFont="1" applyFill="1" applyBorder="1"/>
    <xf numFmtId="0" fontId="4" fillId="3" borderId="58" xfId="1" applyFont="1" applyFill="1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1" fontId="11" fillId="0" borderId="51" xfId="0" applyNumberFormat="1" applyFont="1" applyBorder="1"/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1" fontId="3" fillId="5" borderId="44" xfId="1" applyNumberFormat="1" applyFont="1" applyFill="1" applyBorder="1" applyAlignment="1">
      <alignment horizontal="center"/>
    </xf>
    <xf numFmtId="1" fontId="3" fillId="5" borderId="45" xfId="1" applyNumberFormat="1" applyFont="1" applyFill="1" applyBorder="1" applyAlignment="1">
      <alignment horizontal="center"/>
    </xf>
    <xf numFmtId="1" fontId="3" fillId="5" borderId="46" xfId="1" applyNumberFormat="1" applyFont="1" applyFill="1" applyBorder="1" applyAlignment="1">
      <alignment horizontal="center"/>
    </xf>
    <xf numFmtId="0" fontId="3" fillId="0" borderId="79" xfId="1" applyFont="1" applyBorder="1" applyAlignment="1">
      <alignment horizontal="center" wrapText="1"/>
    </xf>
    <xf numFmtId="0" fontId="3" fillId="0" borderId="40" xfId="1" applyFont="1" applyBorder="1" applyAlignment="1">
      <alignment horizontal="center" wrapText="1"/>
    </xf>
    <xf numFmtId="0" fontId="3" fillId="0" borderId="77" xfId="1" applyFont="1" applyBorder="1" applyAlignment="1">
      <alignment horizontal="center" wrapText="1"/>
    </xf>
    <xf numFmtId="0" fontId="3" fillId="0" borderId="78" xfId="1" applyFont="1" applyBorder="1" applyAlignment="1">
      <alignment horizontal="center" wrapText="1"/>
    </xf>
    <xf numFmtId="0" fontId="3" fillId="0" borderId="75" xfId="1" applyFont="1" applyBorder="1" applyAlignment="1">
      <alignment horizontal="center" wrapText="1"/>
    </xf>
    <xf numFmtId="0" fontId="3" fillId="0" borderId="76" xfId="1" applyFont="1" applyBorder="1" applyAlignment="1">
      <alignment horizontal="center" wrapText="1"/>
    </xf>
    <xf numFmtId="0" fontId="3" fillId="0" borderId="73" xfId="1" applyFont="1" applyBorder="1" applyAlignment="1">
      <alignment horizontal="center"/>
    </xf>
    <xf numFmtId="0" fontId="3" fillId="0" borderId="74" xfId="1" applyFont="1" applyBorder="1" applyAlignment="1">
      <alignment horizontal="center"/>
    </xf>
    <xf numFmtId="0" fontId="3" fillId="0" borderId="47" xfId="1" applyFont="1" applyBorder="1" applyAlignment="1">
      <alignment horizontal="center"/>
    </xf>
    <xf numFmtId="0" fontId="3" fillId="0" borderId="41" xfId="1" applyFont="1" applyBorder="1" applyAlignment="1">
      <alignment horizontal="center"/>
    </xf>
    <xf numFmtId="0" fontId="3" fillId="0" borderId="50" xfId="1" applyFont="1" applyBorder="1" applyAlignment="1">
      <alignment horizontal="center"/>
    </xf>
    <xf numFmtId="3" fontId="3" fillId="0" borderId="48" xfId="1" applyNumberFormat="1" applyFont="1" applyBorder="1" applyAlignment="1">
      <alignment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zoomScale="120" zoomScaleNormal="120" workbookViewId="0">
      <selection activeCell="E43" sqref="E43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/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13.5" thickBot="1" x14ac:dyDescent="0.25">
      <c r="A5" s="169"/>
      <c r="B5" s="171"/>
      <c r="C5" s="173"/>
      <c r="D5" s="175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635583</v>
      </c>
      <c r="F6" s="83"/>
      <c r="G6" s="84"/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6797</v>
      </c>
      <c r="F7" s="81"/>
      <c r="G7" s="86"/>
    </row>
    <row r="8" spans="1:7" ht="15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0</v>
      </c>
      <c r="F9" s="81"/>
      <c r="G9" s="86"/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0</v>
      </c>
      <c r="F10" s="81"/>
      <c r="G10" s="86"/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788285</v>
      </c>
      <c r="F12" s="94">
        <f>SUM(F13:F14)</f>
        <v>0</v>
      </c>
      <c r="G12" s="95">
        <f>SUM(G13:G14)</f>
        <v>0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1559</v>
      </c>
      <c r="F13" s="91">
        <f>F15+F17</f>
        <v>0</v>
      </c>
      <c r="G13" s="92">
        <f>G15+G17</f>
        <v>0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786726</v>
      </c>
      <c r="F14" s="88">
        <f>F18</f>
        <v>0</v>
      </c>
      <c r="G14" s="89">
        <f>SUM(G18)</f>
        <v>0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1559</v>
      </c>
      <c r="F15" s="112"/>
      <c r="G15" s="113"/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786726</v>
      </c>
      <c r="F16" s="109">
        <f>SUM(F17:F18)</f>
        <v>0</v>
      </c>
      <c r="G16" s="110">
        <f>SUM(G17:G18)</f>
        <v>0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786726</v>
      </c>
      <c r="F18" s="88"/>
      <c r="G18" s="89"/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8329</v>
      </c>
      <c r="F19" s="118">
        <f>SUM(F20:F23)</f>
        <v>0</v>
      </c>
      <c r="G19" s="119">
        <f>SUM(G20:G23)</f>
        <v>0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8329</v>
      </c>
      <c r="F20" s="115"/>
      <c r="G20" s="116"/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0</v>
      </c>
      <c r="F21" s="97"/>
      <c r="G21" s="103"/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0</v>
      </c>
      <c r="F22" s="98"/>
      <c r="G22" s="105"/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0</v>
      </c>
      <c r="F23" s="121"/>
      <c r="G23" s="122"/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0</v>
      </c>
      <c r="F24" s="118">
        <f>F25+F28</f>
        <v>0</v>
      </c>
      <c r="G24" s="119">
        <f>G25+G28</f>
        <v>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29</v>
      </c>
      <c r="E26" s="100">
        <v>0</v>
      </c>
      <c r="F26" s="96"/>
      <c r="G26" s="101"/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0</v>
      </c>
      <c r="F28" s="99">
        <f>F29+F30+F35+F36</f>
        <v>0</v>
      </c>
      <c r="G28" s="107">
        <f>G29+G30+G35+G36</f>
        <v>0</v>
      </c>
    </row>
    <row r="29" spans="1:7" ht="15" x14ac:dyDescent="0.25">
      <c r="A29" s="31"/>
      <c r="B29" s="10"/>
      <c r="C29" s="62"/>
      <c r="D29" s="77" t="s">
        <v>31</v>
      </c>
      <c r="E29" s="85">
        <v>0</v>
      </c>
      <c r="F29" s="81"/>
      <c r="G29" s="86"/>
    </row>
    <row r="30" spans="1:7" ht="15" x14ac:dyDescent="0.25">
      <c r="A30" s="31"/>
      <c r="B30" s="10"/>
      <c r="C30" s="62"/>
      <c r="D30" s="77" t="s">
        <v>37</v>
      </c>
      <c r="E30" s="136">
        <f>SUM(E31:E34)</f>
        <v>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0</v>
      </c>
      <c r="F31" s="115"/>
      <c r="G31" s="116"/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0</v>
      </c>
      <c r="F35" s="81"/>
      <c r="G35" s="86"/>
    </row>
    <row r="36" spans="1:7" ht="15.75" thickBot="1" x14ac:dyDescent="0.3">
      <c r="A36" s="31"/>
      <c r="B36" s="63"/>
      <c r="C36" s="64"/>
      <c r="D36" s="80" t="s">
        <v>33</v>
      </c>
      <c r="E36" s="141">
        <v>0</v>
      </c>
      <c r="F36" s="142"/>
      <c r="G36" s="143"/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>
        <v>0</v>
      </c>
      <c r="F37" s="124"/>
      <c r="G37" s="125"/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>
        <v>0</v>
      </c>
      <c r="F38" s="124"/>
      <c r="G38" s="125"/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0</v>
      </c>
      <c r="F39" s="124"/>
      <c r="G39" s="125"/>
    </row>
    <row r="40" spans="1:7" ht="13.5" thickBot="1" x14ac:dyDescent="0.25">
      <c r="A40" s="145" t="s">
        <v>45</v>
      </c>
      <c r="B40" s="146"/>
      <c r="C40" s="65" t="s">
        <v>21</v>
      </c>
      <c r="D40" s="66"/>
      <c r="E40" s="123">
        <v>0</v>
      </c>
      <c r="F40" s="124"/>
      <c r="G40" s="125"/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0</v>
      </c>
      <c r="F41" s="124"/>
      <c r="G41" s="125"/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0</v>
      </c>
      <c r="F42" s="127"/>
      <c r="G42" s="128"/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643939</v>
      </c>
      <c r="F43" s="132">
        <f>SUM(F6,F7,F8,F9,F10,F11,F15,F25)</f>
        <v>0</v>
      </c>
      <c r="G43" s="133">
        <f>SUM(G6,G7,G8,G9,G10,G11,G15,G25)</f>
        <v>0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795055</v>
      </c>
      <c r="F44" s="144">
        <f>SUM(F16,F19,F28,F37,F38,F39,F41,F42,F3,F40)</f>
        <v>0</v>
      </c>
      <c r="G44" s="135">
        <f>SUM(G16,G19,G28,G37,G38,G41,G42,G39,G40)</f>
        <v>0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1438994</v>
      </c>
      <c r="F45" s="130">
        <f>SUM(F43:F44)</f>
        <v>0</v>
      </c>
      <c r="G45" s="131">
        <f>SUM(G43:G44)</f>
        <v>0</v>
      </c>
    </row>
  </sheetData>
  <sheetProtection selectLockedCells="1" selectUnlockedCells="1"/>
  <mergeCells count="10">
    <mergeCell ref="A41:B41"/>
    <mergeCell ref="A42:B42"/>
    <mergeCell ref="E3:G3"/>
    <mergeCell ref="A4:A5"/>
    <mergeCell ref="B4:B5"/>
    <mergeCell ref="C4:C5"/>
    <mergeCell ref="D4:D5"/>
    <mergeCell ref="A37:B37"/>
    <mergeCell ref="A38:B38"/>
    <mergeCell ref="E4:G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402A-B3D4-43D0-82C0-50AE960388F0}">
  <dimension ref="A1:G45"/>
  <sheetViews>
    <sheetView topLeftCell="A15" zoomScale="130" zoomScaleNormal="130" workbookViewId="0">
      <selection activeCell="A15"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6" width="10.28515625" bestFit="1" customWidth="1"/>
    <col min="7" max="7" width="11.57031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55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13.5" thickBot="1" x14ac:dyDescent="0.25">
      <c r="A5" s="169"/>
      <c r="B5" s="171"/>
      <c r="C5" s="173"/>
      <c r="D5" s="175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2006000</v>
      </c>
      <c r="F6" s="83">
        <v>1927773</v>
      </c>
      <c r="G6" s="84">
        <v>19277773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135000</v>
      </c>
      <c r="F7" s="81">
        <v>23946</v>
      </c>
      <c r="G7" s="86">
        <v>23946</v>
      </c>
    </row>
    <row r="8" spans="1:7" ht="15" hidden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19000</v>
      </c>
      <c r="F9" s="81">
        <v>13263</v>
      </c>
      <c r="G9" s="86">
        <v>13263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3000</v>
      </c>
      <c r="F10" s="81">
        <v>1580</v>
      </c>
      <c r="G10" s="86">
        <v>1580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3274000</v>
      </c>
      <c r="F12" s="94">
        <f>SUM(F13:F14)</f>
        <v>2189856</v>
      </c>
      <c r="G12" s="95">
        <f>SUM(G13:G14)</f>
        <v>2189856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4417</v>
      </c>
      <c r="G13" s="92">
        <f>G15+G17</f>
        <v>4417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3267000</v>
      </c>
      <c r="F14" s="88">
        <f>F18</f>
        <v>2185439</v>
      </c>
      <c r="G14" s="89">
        <f>SUM(G18)</f>
        <v>2185439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7000</v>
      </c>
      <c r="F15" s="112">
        <v>4417</v>
      </c>
      <c r="G15" s="113">
        <v>4417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3267000</v>
      </c>
      <c r="F16" s="109">
        <f>SUM(F17:F18)</f>
        <v>2185439</v>
      </c>
      <c r="G16" s="110">
        <f>SUM(G17:G18)</f>
        <v>2185439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3267000</v>
      </c>
      <c r="F18" s="88">
        <v>2185439</v>
      </c>
      <c r="G18" s="89">
        <v>2185439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181000</v>
      </c>
      <c r="F19" s="118">
        <f>SUM(F20:F23)</f>
        <v>121415</v>
      </c>
      <c r="G19" s="119">
        <f>SUM(G20:G23)</f>
        <v>121415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119000</v>
      </c>
      <c r="F20" s="115">
        <v>82234</v>
      </c>
      <c r="G20" s="116">
        <v>82234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25000</v>
      </c>
      <c r="F21" s="97">
        <v>18835</v>
      </c>
      <c r="G21" s="103">
        <v>18835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12000</v>
      </c>
      <c r="F22" s="98">
        <v>10016</v>
      </c>
      <c r="G22" s="105">
        <v>10016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25000</v>
      </c>
      <c r="F23" s="121">
        <v>10330</v>
      </c>
      <c r="G23" s="122">
        <v>10330</v>
      </c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46000</v>
      </c>
      <c r="F24" s="118">
        <f>F25+F28</f>
        <v>36521</v>
      </c>
      <c r="G24" s="119">
        <f>G25+G28</f>
        <v>36521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19919</v>
      </c>
      <c r="G25" s="139">
        <f>SUM(G26:G27)</f>
        <v>19919</v>
      </c>
    </row>
    <row r="26" spans="1:7" ht="15" x14ac:dyDescent="0.25">
      <c r="A26" s="31"/>
      <c r="B26" s="59"/>
      <c r="C26" s="60"/>
      <c r="D26" s="75" t="s">
        <v>29</v>
      </c>
      <c r="E26" s="100">
        <v>20000</v>
      </c>
      <c r="F26" s="96">
        <v>19919</v>
      </c>
      <c r="G26" s="101">
        <v>19919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26000</v>
      </c>
      <c r="F28" s="99">
        <f>F29+F30+F35+F36</f>
        <v>16602</v>
      </c>
      <c r="G28" s="107">
        <f>G29+G30+G35+G36</f>
        <v>16602</v>
      </c>
    </row>
    <row r="29" spans="1:7" ht="15" x14ac:dyDescent="0.25">
      <c r="A29" s="31"/>
      <c r="B29" s="10"/>
      <c r="C29" s="62"/>
      <c r="D29" s="77" t="s">
        <v>31</v>
      </c>
      <c r="E29" s="85">
        <v>9000</v>
      </c>
      <c r="F29" s="81">
        <v>5000</v>
      </c>
      <c r="G29" s="86">
        <v>5000</v>
      </c>
    </row>
    <row r="30" spans="1:7" ht="15" x14ac:dyDescent="0.25">
      <c r="A30" s="31"/>
      <c r="B30" s="10"/>
      <c r="C30" s="62"/>
      <c r="D30" s="77" t="s">
        <v>37</v>
      </c>
      <c r="E30" s="136">
        <f>SUM(E31:E34)</f>
        <v>4000</v>
      </c>
      <c r="F30" s="81">
        <f>SUM(F31:F34)</f>
        <v>2994</v>
      </c>
      <c r="G30" s="140">
        <f t="shared" ref="G30" si="0">SUM(G31:G34)</f>
        <v>2994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2994</v>
      </c>
      <c r="G31" s="116">
        <v>2994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3000</v>
      </c>
      <c r="F35" s="81">
        <v>1652</v>
      </c>
      <c r="G35" s="86">
        <v>1652</v>
      </c>
    </row>
    <row r="36" spans="1:7" ht="15.75" thickBot="1" x14ac:dyDescent="0.3">
      <c r="A36" s="31"/>
      <c r="B36" s="63"/>
      <c r="C36" s="64"/>
      <c r="D36" s="80" t="s">
        <v>33</v>
      </c>
      <c r="E36" s="141">
        <v>10000</v>
      </c>
      <c r="F36" s="142">
        <v>6956</v>
      </c>
      <c r="G36" s="143">
        <v>6956</v>
      </c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>
        <v>124000</v>
      </c>
      <c r="F37" s="124">
        <v>76000</v>
      </c>
      <c r="G37" s="125">
        <v>76000</v>
      </c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>
        <v>170000</v>
      </c>
      <c r="F38" s="124">
        <v>170000</v>
      </c>
      <c r="G38" s="125">
        <v>170000</v>
      </c>
    </row>
    <row r="39" spans="1:7" ht="13.5" thickBot="1" x14ac:dyDescent="0.25">
      <c r="A39" s="159" t="s">
        <v>42</v>
      </c>
      <c r="B39" s="160"/>
      <c r="C39" s="65" t="s">
        <v>21</v>
      </c>
      <c r="D39" s="66"/>
      <c r="E39" s="123">
        <v>150000</v>
      </c>
      <c r="F39" s="124">
        <v>88000</v>
      </c>
      <c r="G39" s="125">
        <v>88000</v>
      </c>
    </row>
    <row r="40" spans="1:7" ht="13.5" thickBot="1" x14ac:dyDescent="0.25">
      <c r="A40" s="159" t="s">
        <v>45</v>
      </c>
      <c r="B40" s="160"/>
      <c r="C40" s="65" t="s">
        <v>21</v>
      </c>
      <c r="D40" s="66"/>
      <c r="E40" s="123">
        <v>2677000</v>
      </c>
      <c r="F40" s="124">
        <v>2141925</v>
      </c>
      <c r="G40" s="125">
        <v>2141925</v>
      </c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6000</v>
      </c>
      <c r="F41" s="124">
        <v>3908</v>
      </c>
      <c r="G41" s="125">
        <v>3908</v>
      </c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37000</v>
      </c>
      <c r="F42" s="127">
        <v>29714</v>
      </c>
      <c r="G42" s="128">
        <v>29714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2190000</v>
      </c>
      <c r="F43" s="132">
        <f>SUM(F6,F7,F8,F9,F10,F11,F15,F25)</f>
        <v>1990898</v>
      </c>
      <c r="G43" s="133">
        <f>SUM(G6,G7,G8,G9,G10,G11,G15,G25)</f>
        <v>19340898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6638000</v>
      </c>
      <c r="F44" s="144">
        <f>SUM(F16,F19,F28,F37,F38,F39,F41,F42,F3,F40)</f>
        <v>4833003</v>
      </c>
      <c r="G44" s="135">
        <f>SUM(G16,G19,G28,G37,G38,G41,G42,G39,G40)</f>
        <v>4833003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8828000</v>
      </c>
      <c r="F45" s="130">
        <f>SUM(F43:F44)</f>
        <v>6823901</v>
      </c>
      <c r="G45" s="131">
        <f>SUM(G43:G44)</f>
        <v>24173901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2A233-6F70-455D-812B-8528977CC6F6}">
  <dimension ref="A1:G45"/>
  <sheetViews>
    <sheetView zoomScale="130" zoomScaleNormal="13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6" width="10.28515625" bestFit="1" customWidth="1"/>
    <col min="7" max="7" width="11.57031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56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13.5" thickBot="1" x14ac:dyDescent="0.25">
      <c r="A5" s="169"/>
      <c r="B5" s="171"/>
      <c r="C5" s="173"/>
      <c r="D5" s="175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2006000</v>
      </c>
      <c r="F6" s="83">
        <v>1981023</v>
      </c>
      <c r="G6" s="84">
        <v>1981023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135000</v>
      </c>
      <c r="F7" s="81">
        <v>32073</v>
      </c>
      <c r="G7" s="86">
        <v>32073</v>
      </c>
    </row>
    <row r="8" spans="1:7" ht="15" hidden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19000</v>
      </c>
      <c r="F9" s="81">
        <v>13713</v>
      </c>
      <c r="G9" s="86">
        <v>13713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3000</v>
      </c>
      <c r="F10" s="81">
        <v>2262</v>
      </c>
      <c r="G10" s="86">
        <v>2262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3274000</v>
      </c>
      <c r="F12" s="94">
        <f>SUM(F13:F14)</f>
        <v>2643098</v>
      </c>
      <c r="G12" s="95">
        <f>SUM(G13:G14)</f>
        <v>2643098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5000</v>
      </c>
      <c r="G13" s="92">
        <f>G15+G17</f>
        <v>5000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3267000</v>
      </c>
      <c r="F14" s="88">
        <f>F18</f>
        <v>2638098</v>
      </c>
      <c r="G14" s="89">
        <f>SUM(G18)</f>
        <v>2638098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7000</v>
      </c>
      <c r="F15" s="112">
        <v>5000</v>
      </c>
      <c r="G15" s="113">
        <v>5000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3267000</v>
      </c>
      <c r="F16" s="109">
        <f>SUM(F17:F18)</f>
        <v>2638098</v>
      </c>
      <c r="G16" s="110">
        <f>SUM(G17:G18)</f>
        <v>2638098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3267000</v>
      </c>
      <c r="F18" s="88">
        <v>2638098</v>
      </c>
      <c r="G18" s="89">
        <v>2638098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184000</v>
      </c>
      <c r="F19" s="118">
        <f>SUM(F20:F23)</f>
        <v>133214</v>
      </c>
      <c r="G19" s="119">
        <f>SUM(G20:G23)</f>
        <v>133214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122000</v>
      </c>
      <c r="F20" s="115">
        <v>82234</v>
      </c>
      <c r="G20" s="116">
        <v>82234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25000</v>
      </c>
      <c r="F21" s="97">
        <v>22930</v>
      </c>
      <c r="G21" s="103">
        <v>22930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12000</v>
      </c>
      <c r="F22" s="98">
        <v>10715</v>
      </c>
      <c r="G22" s="105">
        <v>10715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25000</v>
      </c>
      <c r="F23" s="121">
        <v>17335</v>
      </c>
      <c r="G23" s="122">
        <v>17335</v>
      </c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45000</v>
      </c>
      <c r="F24" s="118">
        <f>F25+F28</f>
        <v>40518</v>
      </c>
      <c r="G24" s="119">
        <f>G25+G28</f>
        <v>40518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19919</v>
      </c>
      <c r="G25" s="139">
        <f>SUM(G26:G27)</f>
        <v>19919</v>
      </c>
    </row>
    <row r="26" spans="1:7" ht="15" x14ac:dyDescent="0.25">
      <c r="A26" s="31"/>
      <c r="B26" s="59"/>
      <c r="C26" s="60"/>
      <c r="D26" s="75" t="s">
        <v>29</v>
      </c>
      <c r="E26" s="100">
        <v>20000</v>
      </c>
      <c r="F26" s="96">
        <v>19919</v>
      </c>
      <c r="G26" s="101">
        <v>19919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25000</v>
      </c>
      <c r="F28" s="99">
        <f>F29+F30+F35+F36</f>
        <v>20599</v>
      </c>
      <c r="G28" s="107">
        <f>G29+G30+G35+G36</f>
        <v>20599</v>
      </c>
    </row>
    <row r="29" spans="1:7" ht="15" x14ac:dyDescent="0.25">
      <c r="A29" s="31"/>
      <c r="B29" s="10"/>
      <c r="C29" s="62"/>
      <c r="D29" s="77" t="s">
        <v>31</v>
      </c>
      <c r="E29" s="85">
        <v>9000</v>
      </c>
      <c r="F29" s="81">
        <v>8997</v>
      </c>
      <c r="G29" s="86">
        <v>8997</v>
      </c>
    </row>
    <row r="30" spans="1:7" ht="15" x14ac:dyDescent="0.25">
      <c r="A30" s="31"/>
      <c r="B30" s="10"/>
      <c r="C30" s="62"/>
      <c r="D30" s="77" t="s">
        <v>37</v>
      </c>
      <c r="E30" s="136">
        <f>SUM(E31:E34)</f>
        <v>4000</v>
      </c>
      <c r="F30" s="81">
        <f>SUM(F31:F34)</f>
        <v>2994</v>
      </c>
      <c r="G30" s="140">
        <f t="shared" ref="G30" si="0">SUM(G31:G34)</f>
        <v>2994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2994</v>
      </c>
      <c r="G31" s="116">
        <v>2994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2000</v>
      </c>
      <c r="F35" s="81">
        <v>1652</v>
      </c>
      <c r="G35" s="86">
        <v>1652</v>
      </c>
    </row>
    <row r="36" spans="1:7" ht="15.75" thickBot="1" x14ac:dyDescent="0.3">
      <c r="A36" s="31"/>
      <c r="B36" s="63"/>
      <c r="C36" s="64"/>
      <c r="D36" s="80" t="s">
        <v>33</v>
      </c>
      <c r="E36" s="141">
        <v>10000</v>
      </c>
      <c r="F36" s="142">
        <v>6956</v>
      </c>
      <c r="G36" s="143">
        <v>6956</v>
      </c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>
        <v>424000</v>
      </c>
      <c r="F37" s="124">
        <v>76000</v>
      </c>
      <c r="G37" s="125">
        <v>76000</v>
      </c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>
        <v>170000</v>
      </c>
      <c r="F38" s="124">
        <v>170000</v>
      </c>
      <c r="G38" s="125">
        <v>170000</v>
      </c>
    </row>
    <row r="39" spans="1:7" ht="13.5" thickBot="1" x14ac:dyDescent="0.25">
      <c r="A39" s="159" t="s">
        <v>42</v>
      </c>
      <c r="B39" s="160"/>
      <c r="C39" s="65" t="s">
        <v>21</v>
      </c>
      <c r="D39" s="66"/>
      <c r="E39" s="123">
        <v>150000</v>
      </c>
      <c r="F39" s="124">
        <v>130000</v>
      </c>
      <c r="G39" s="125">
        <v>130000</v>
      </c>
    </row>
    <row r="40" spans="1:7" ht="13.5" thickBot="1" x14ac:dyDescent="0.25">
      <c r="A40" s="159" t="s">
        <v>45</v>
      </c>
      <c r="B40" s="160"/>
      <c r="C40" s="65" t="s">
        <v>21</v>
      </c>
      <c r="D40" s="66"/>
      <c r="E40" s="123">
        <v>2677000</v>
      </c>
      <c r="F40" s="124">
        <v>2676900</v>
      </c>
      <c r="G40" s="125">
        <v>2676900</v>
      </c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4000</v>
      </c>
      <c r="F41" s="124">
        <v>3908</v>
      </c>
      <c r="G41" s="125">
        <v>3908</v>
      </c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37000</v>
      </c>
      <c r="F42" s="127">
        <v>33449</v>
      </c>
      <c r="G42" s="128">
        <v>33449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2190000</v>
      </c>
      <c r="F43" s="132">
        <f>SUM(F6,F7,F8,F9,F10,F11,F15,F25)</f>
        <v>2053990</v>
      </c>
      <c r="G43" s="133">
        <f>SUM(G6,G7,G8,G9,G10,G11,G15,G25)</f>
        <v>2053990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6938000</v>
      </c>
      <c r="F44" s="144">
        <f>SUM(F16,F19,F28,F37,F38,F39,F41,F42,F3,F40)</f>
        <v>5882168</v>
      </c>
      <c r="G44" s="135">
        <f>SUM(G16,G19,G28,G37,G38,G41,G42,G39,G40)</f>
        <v>5882168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9128000</v>
      </c>
      <c r="F45" s="130">
        <f>SUM(F43:F44)</f>
        <v>7936158</v>
      </c>
      <c r="G45" s="131">
        <f>SUM(G43:G44)</f>
        <v>7936158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91CD-9B77-4111-9C7C-8424E136446E}">
  <dimension ref="A1:G45"/>
  <sheetViews>
    <sheetView tabSelected="1" topLeftCell="A13" zoomScale="145" zoomScaleNormal="145" workbookViewId="0">
      <selection activeCell="L25" sqref="L25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1.5703125" bestFit="1" customWidth="1"/>
    <col min="6" max="6" width="10.28515625" bestFit="1" customWidth="1"/>
    <col min="7" max="7" width="11.57031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57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26.25" thickBot="1" x14ac:dyDescent="0.25">
      <c r="A5" s="169"/>
      <c r="B5" s="171"/>
      <c r="C5" s="173"/>
      <c r="D5" s="175"/>
      <c r="E5" s="179" t="s">
        <v>58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2309000</v>
      </c>
      <c r="F6" s="83">
        <v>2308172</v>
      </c>
      <c r="G6" s="84">
        <v>2308172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104000</v>
      </c>
      <c r="F7" s="81">
        <v>100247</v>
      </c>
      <c r="G7" s="86">
        <v>100247</v>
      </c>
    </row>
    <row r="8" spans="1:7" ht="15" hidden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21000</v>
      </c>
      <c r="F9" s="81">
        <v>20277</v>
      </c>
      <c r="G9" s="86">
        <v>20277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3000</v>
      </c>
      <c r="F10" s="81">
        <v>2985</v>
      </c>
      <c r="G10" s="86">
        <v>2985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3528000</v>
      </c>
      <c r="F12" s="94">
        <f>SUM(F13:F14)</f>
        <v>2766390</v>
      </c>
      <c r="G12" s="95">
        <f>SUM(G13:G14)</f>
        <v>2766390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6390</v>
      </c>
      <c r="G13" s="92">
        <f>G15+G17</f>
        <v>6390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3521000</v>
      </c>
      <c r="F14" s="88">
        <v>2760000</v>
      </c>
      <c r="G14" s="89">
        <v>2760000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7000</v>
      </c>
      <c r="F15" s="112">
        <v>6390</v>
      </c>
      <c r="G15" s="113">
        <v>6390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3521000</v>
      </c>
      <c r="F16" s="109">
        <f>SUM(F17:F18)</f>
        <v>2760000</v>
      </c>
      <c r="G16" s="110">
        <f>SUM(G17:G18)</f>
        <v>2760000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3521000</v>
      </c>
      <c r="F18" s="88">
        <v>2760000</v>
      </c>
      <c r="G18" s="89">
        <v>2760000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389000</v>
      </c>
      <c r="F19" s="118">
        <f>SUM(F20:F23)</f>
        <v>348926</v>
      </c>
      <c r="G19" s="119">
        <f>SUM(G20:G23)</f>
        <v>348926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304981</v>
      </c>
      <c r="F20" s="115">
        <v>265117</v>
      </c>
      <c r="G20" s="116">
        <v>265117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37045</v>
      </c>
      <c r="F21" s="97">
        <v>37045</v>
      </c>
      <c r="G21" s="103">
        <v>37045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12000</v>
      </c>
      <c r="F22" s="98">
        <v>11989</v>
      </c>
      <c r="G22" s="105">
        <v>11989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34974</v>
      </c>
      <c r="F23" s="121">
        <v>34775</v>
      </c>
      <c r="G23" s="122">
        <v>34775</v>
      </c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45000</v>
      </c>
      <c r="F24" s="118">
        <f>F25+F28</f>
        <v>44240</v>
      </c>
      <c r="G24" s="119">
        <f>G25+G28</f>
        <v>44240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19919</v>
      </c>
      <c r="G25" s="139">
        <f>SUM(G26:G27)</f>
        <v>19919</v>
      </c>
    </row>
    <row r="26" spans="1:7" ht="15" x14ac:dyDescent="0.25">
      <c r="A26" s="31"/>
      <c r="B26" s="59"/>
      <c r="C26" s="60"/>
      <c r="D26" s="75" t="s">
        <v>29</v>
      </c>
      <c r="E26" s="100">
        <v>20000</v>
      </c>
      <c r="F26" s="96">
        <v>19919</v>
      </c>
      <c r="G26" s="101">
        <v>19919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25000</v>
      </c>
      <c r="F28" s="99">
        <f>F29+F30+F35+F36</f>
        <v>24321</v>
      </c>
      <c r="G28" s="107">
        <f>G29+G30+G35+G36</f>
        <v>24321</v>
      </c>
    </row>
    <row r="29" spans="1:7" ht="15" x14ac:dyDescent="0.25">
      <c r="A29" s="31"/>
      <c r="B29" s="10"/>
      <c r="C29" s="62"/>
      <c r="D29" s="77" t="s">
        <v>31</v>
      </c>
      <c r="E29" s="85">
        <v>9000</v>
      </c>
      <c r="F29" s="81">
        <v>8997</v>
      </c>
      <c r="G29" s="86">
        <v>8997</v>
      </c>
    </row>
    <row r="30" spans="1:7" ht="15" x14ac:dyDescent="0.25">
      <c r="A30" s="31"/>
      <c r="B30" s="10"/>
      <c r="C30" s="62"/>
      <c r="D30" s="77" t="s">
        <v>37</v>
      </c>
      <c r="E30" s="136">
        <f>SUM(E31:E34)</f>
        <v>4000</v>
      </c>
      <c r="F30" s="81">
        <f>SUM(F31:F34)</f>
        <v>3672</v>
      </c>
      <c r="G30" s="140">
        <f t="shared" ref="G30" si="0">SUM(G31:G34)</f>
        <v>3672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3672</v>
      </c>
      <c r="G31" s="116">
        <v>3672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2000</v>
      </c>
      <c r="F35" s="81">
        <v>1652</v>
      </c>
      <c r="G35" s="86">
        <v>1652</v>
      </c>
    </row>
    <row r="36" spans="1:7" ht="15.75" thickBot="1" x14ac:dyDescent="0.3">
      <c r="A36" s="31"/>
      <c r="B36" s="63"/>
      <c r="C36" s="64"/>
      <c r="D36" s="80" t="s">
        <v>33</v>
      </c>
      <c r="E36" s="141">
        <v>10000</v>
      </c>
      <c r="F36" s="142">
        <v>10000</v>
      </c>
      <c r="G36" s="143">
        <v>10000</v>
      </c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>
        <v>424000</v>
      </c>
      <c r="F37" s="124">
        <v>424000</v>
      </c>
      <c r="G37" s="125">
        <v>424000</v>
      </c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>
        <v>170000</v>
      </c>
      <c r="F38" s="124">
        <v>170000</v>
      </c>
      <c r="G38" s="125">
        <v>170000</v>
      </c>
    </row>
    <row r="39" spans="1:7" ht="13.5" thickBot="1" x14ac:dyDescent="0.25">
      <c r="A39" s="161" t="s">
        <v>42</v>
      </c>
      <c r="B39" s="162"/>
      <c r="C39" s="65" t="s">
        <v>21</v>
      </c>
      <c r="D39" s="66"/>
      <c r="E39" s="123">
        <v>150000</v>
      </c>
      <c r="F39" s="124">
        <v>147000</v>
      </c>
      <c r="G39" s="125">
        <v>147000</v>
      </c>
    </row>
    <row r="40" spans="1:7" ht="13.5" thickBot="1" x14ac:dyDescent="0.25">
      <c r="A40" s="161" t="s">
        <v>45</v>
      </c>
      <c r="B40" s="162"/>
      <c r="C40" s="65" t="s">
        <v>21</v>
      </c>
      <c r="D40" s="66"/>
      <c r="E40" s="123">
        <v>3685000</v>
      </c>
      <c r="F40" s="124">
        <v>2676900</v>
      </c>
      <c r="G40" s="125">
        <v>2676900</v>
      </c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4000</v>
      </c>
      <c r="F41" s="124">
        <v>3908</v>
      </c>
      <c r="G41" s="125">
        <v>3908</v>
      </c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37000</v>
      </c>
      <c r="F42" s="127">
        <v>36520</v>
      </c>
      <c r="G42" s="128">
        <v>36520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2464000</v>
      </c>
      <c r="F43" s="132">
        <f>SUM(F6,F7,F8,F9,F10,F11,F15,F25)</f>
        <v>2457990</v>
      </c>
      <c r="G43" s="133">
        <f>SUM(G6,G7,G8,G9,G10,G11,G15,G25)</f>
        <v>2457990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8405000</v>
      </c>
      <c r="F44" s="144">
        <f>SUM(F16,F19,F28,F37,F38,F39,F41,F42,F3,F40)</f>
        <v>6591575</v>
      </c>
      <c r="G44" s="135">
        <f>SUM(G16,G19,G28,G37,G38,G41,G42,G39,G40)</f>
        <v>6591575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10869000</v>
      </c>
      <c r="F45" s="130">
        <f>SUM(F43:F44)</f>
        <v>9049565</v>
      </c>
      <c r="G45" s="131">
        <f>SUM(G43:G44)</f>
        <v>9049565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7CA2-42A3-4810-8D49-A0D70B1DD7C7}">
  <dimension ref="A1"/>
  <sheetViews>
    <sheetView zoomScale="145" zoomScaleNormal="145"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6DAA-8942-42E3-9ACD-33576A27F37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zoomScale="120" zoomScaleNormal="120" workbookViewId="0">
      <selection activeCell="L12" sqref="L12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47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13.5" thickBot="1" x14ac:dyDescent="0.25">
      <c r="A5" s="169"/>
      <c r="B5" s="171"/>
      <c r="C5" s="173"/>
      <c r="D5" s="175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1369145</v>
      </c>
      <c r="F6" s="83">
        <v>635395</v>
      </c>
      <c r="G6" s="84">
        <v>635395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112500</v>
      </c>
      <c r="F7" s="81">
        <v>3488</v>
      </c>
      <c r="G7" s="86">
        <v>3488</v>
      </c>
    </row>
    <row r="8" spans="1:7" ht="15" hidden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6000</v>
      </c>
      <c r="F9" s="81">
        <v>0</v>
      </c>
      <c r="G9" s="86">
        <v>0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1750</v>
      </c>
      <c r="F10" s="81">
        <v>0</v>
      </c>
      <c r="G10" s="86">
        <v>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801250</v>
      </c>
      <c r="F12" s="94">
        <f>SUM(F13:F14)</f>
        <v>782129</v>
      </c>
      <c r="G12" s="95">
        <f>SUM(G13:G14)</f>
        <v>782129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2500</v>
      </c>
      <c r="F13" s="91">
        <f>F15+F17</f>
        <v>790</v>
      </c>
      <c r="G13" s="92">
        <f>G15+G17</f>
        <v>790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798750</v>
      </c>
      <c r="F14" s="88">
        <f>F18</f>
        <v>781339</v>
      </c>
      <c r="G14" s="89">
        <f>SUM(G18)</f>
        <v>781339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2500</v>
      </c>
      <c r="F15" s="112">
        <v>790</v>
      </c>
      <c r="G15" s="113">
        <v>790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798750</v>
      </c>
      <c r="F16" s="109">
        <f>SUM(F17:F18)</f>
        <v>781339</v>
      </c>
      <c r="G16" s="110">
        <f>SUM(G17:G18)</f>
        <v>781339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798750</v>
      </c>
      <c r="F18" s="88">
        <v>781339</v>
      </c>
      <c r="G18" s="89">
        <v>781339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109750</v>
      </c>
      <c r="F19" s="118">
        <f>SUM(F20:F23)</f>
        <v>8329</v>
      </c>
      <c r="G19" s="119">
        <f>SUM(G20:G23)</f>
        <v>8329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85000</v>
      </c>
      <c r="F20" s="115">
        <v>8329</v>
      </c>
      <c r="G20" s="116">
        <v>8329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9000</v>
      </c>
      <c r="F21" s="97"/>
      <c r="G21" s="103"/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6250</v>
      </c>
      <c r="F22" s="98"/>
      <c r="G22" s="105"/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9500</v>
      </c>
      <c r="F23" s="121"/>
      <c r="G23" s="122"/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7000</v>
      </c>
      <c r="F24" s="118">
        <f>F25+F28</f>
        <v>0</v>
      </c>
      <c r="G24" s="119">
        <f>G25+G28</f>
        <v>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29</v>
      </c>
      <c r="E26" s="100">
        <v>0</v>
      </c>
      <c r="F26" s="96"/>
      <c r="G26" s="101"/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7000</v>
      </c>
      <c r="F28" s="99">
        <f>F29+F30+F35+F36</f>
        <v>0</v>
      </c>
      <c r="G28" s="107">
        <f>G29+G30+G35+G36</f>
        <v>0</v>
      </c>
    </row>
    <row r="29" spans="1:7" ht="15" x14ac:dyDescent="0.25">
      <c r="A29" s="31"/>
      <c r="B29" s="10"/>
      <c r="C29" s="62"/>
      <c r="D29" s="77" t="s">
        <v>31</v>
      </c>
      <c r="E29" s="85">
        <v>2500</v>
      </c>
      <c r="F29" s="81"/>
      <c r="G29" s="86"/>
    </row>
    <row r="30" spans="1:7" ht="15" x14ac:dyDescent="0.25">
      <c r="A30" s="31"/>
      <c r="B30" s="10"/>
      <c r="C30" s="62"/>
      <c r="D30" s="77" t="s">
        <v>37</v>
      </c>
      <c r="E30" s="136">
        <v>1250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1500</v>
      </c>
      <c r="F31" s="115"/>
      <c r="G31" s="116"/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500</v>
      </c>
      <c r="F35" s="81"/>
      <c r="G35" s="86"/>
    </row>
    <row r="36" spans="1:7" ht="15.75" thickBot="1" x14ac:dyDescent="0.3">
      <c r="A36" s="31"/>
      <c r="B36" s="63"/>
      <c r="C36" s="64"/>
      <c r="D36" s="80" t="s">
        <v>33</v>
      </c>
      <c r="E36" s="141">
        <v>2750</v>
      </c>
      <c r="F36" s="142"/>
      <c r="G36" s="143"/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/>
      <c r="F37" s="124"/>
      <c r="G37" s="125"/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/>
      <c r="F38" s="124"/>
      <c r="G38" s="125"/>
    </row>
    <row r="39" spans="1:7" ht="13.5" thickBot="1" x14ac:dyDescent="0.25">
      <c r="A39" s="147" t="s">
        <v>42</v>
      </c>
      <c r="B39" s="148"/>
      <c r="C39" s="65" t="s">
        <v>21</v>
      </c>
      <c r="D39" s="66"/>
      <c r="E39" s="123"/>
      <c r="F39" s="124"/>
      <c r="G39" s="125"/>
    </row>
    <row r="40" spans="1:7" ht="13.5" thickBot="1" x14ac:dyDescent="0.25">
      <c r="A40" s="147" t="s">
        <v>45</v>
      </c>
      <c r="B40" s="148"/>
      <c r="C40" s="65" t="s">
        <v>21</v>
      </c>
      <c r="D40" s="66"/>
      <c r="E40" s="123">
        <v>529700</v>
      </c>
      <c r="F40" s="124">
        <v>338200</v>
      </c>
      <c r="G40" s="125">
        <v>338200</v>
      </c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1000</v>
      </c>
      <c r="F41" s="124"/>
      <c r="G41" s="125"/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10250</v>
      </c>
      <c r="F42" s="127">
        <v>1245</v>
      </c>
      <c r="G42" s="128">
        <v>1245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1491895</v>
      </c>
      <c r="F43" s="132">
        <f>SUM(F6,F7,F8,F9,F10,F11,F15,F25)</f>
        <v>639673</v>
      </c>
      <c r="G43" s="133">
        <f>SUM(G6,G7,G8,G9,G10,G11,G15,G25)</f>
        <v>639673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1456450</v>
      </c>
      <c r="F44" s="144">
        <f>SUM(F16,F19,F28,F37,F38,F39,F41,F42,F3,F40)</f>
        <v>1129113</v>
      </c>
      <c r="G44" s="135">
        <f>SUM(G16,G19,G28,G37,G38,G41,G42,G39,G40)</f>
        <v>1129113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2948345</v>
      </c>
      <c r="F45" s="130">
        <f>SUM(F43:F44)</f>
        <v>1768786</v>
      </c>
      <c r="G45" s="131">
        <f>SUM(G43:G44)</f>
        <v>1768786</v>
      </c>
    </row>
  </sheetData>
  <sheetProtection selectLockedCells="1" selectUnlockedCells="1"/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"/>
  <sheetViews>
    <sheetView zoomScale="120" zoomScaleNormal="12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48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13.5" thickBot="1" x14ac:dyDescent="0.25">
      <c r="A5" s="169"/>
      <c r="B5" s="171"/>
      <c r="C5" s="173"/>
      <c r="D5" s="175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1370000</v>
      </c>
      <c r="F6" s="83">
        <v>1369132</v>
      </c>
      <c r="G6" s="84">
        <v>1369132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27000</v>
      </c>
      <c r="F7" s="81">
        <v>15832</v>
      </c>
      <c r="G7" s="86">
        <v>15832</v>
      </c>
    </row>
    <row r="8" spans="1:7" ht="15" hidden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6000</v>
      </c>
      <c r="F9" s="81">
        <v>6000</v>
      </c>
      <c r="G9" s="86">
        <v>6000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0</v>
      </c>
      <c r="F10" s="81">
        <v>0</v>
      </c>
      <c r="G10" s="86">
        <v>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784000</v>
      </c>
      <c r="F12" s="94">
        <f>SUM(F13:F14)</f>
        <v>783278</v>
      </c>
      <c r="G12" s="95">
        <f>SUM(G13:G14)</f>
        <v>783278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2000</v>
      </c>
      <c r="F13" s="91">
        <f>F15+F17</f>
        <v>1321</v>
      </c>
      <c r="G13" s="92">
        <f>G15+G17</f>
        <v>1321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782000</v>
      </c>
      <c r="F14" s="88">
        <f>F18</f>
        <v>781957</v>
      </c>
      <c r="G14" s="89">
        <f>SUM(G18)</f>
        <v>781957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2000</v>
      </c>
      <c r="F15" s="112">
        <v>1321</v>
      </c>
      <c r="G15" s="113">
        <v>1321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782000</v>
      </c>
      <c r="F16" s="109">
        <f>SUM(F17:F18)</f>
        <v>781957</v>
      </c>
      <c r="G16" s="110">
        <f>SUM(G17:G18)</f>
        <v>781957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782000</v>
      </c>
      <c r="F18" s="88">
        <v>781957</v>
      </c>
      <c r="G18" s="89">
        <v>781957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10000</v>
      </c>
      <c r="F19" s="118">
        <f>SUM(F20:F23)</f>
        <v>9897</v>
      </c>
      <c r="G19" s="119">
        <f>SUM(G20:G23)</f>
        <v>9897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10000</v>
      </c>
      <c r="F20" s="115">
        <v>9897</v>
      </c>
      <c r="G20" s="116">
        <v>9897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0</v>
      </c>
      <c r="F21" s="97"/>
      <c r="G21" s="103"/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0</v>
      </c>
      <c r="F22" s="98"/>
      <c r="G22" s="105"/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0</v>
      </c>
      <c r="F23" s="121"/>
      <c r="G23" s="122"/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0</v>
      </c>
      <c r="F24" s="118">
        <f>F25+F28</f>
        <v>0</v>
      </c>
      <c r="G24" s="119">
        <f>G25+G28</f>
        <v>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29</v>
      </c>
      <c r="E26" s="100">
        <v>0</v>
      </c>
      <c r="F26" s="96"/>
      <c r="G26" s="101"/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0</v>
      </c>
      <c r="F28" s="99">
        <f>F29+F30+F35+F36</f>
        <v>0</v>
      </c>
      <c r="G28" s="107">
        <f>G29+G30+G35+G36</f>
        <v>0</v>
      </c>
    </row>
    <row r="29" spans="1:7" ht="15" x14ac:dyDescent="0.25">
      <c r="A29" s="31"/>
      <c r="B29" s="10"/>
      <c r="C29" s="62"/>
      <c r="D29" s="77" t="s">
        <v>31</v>
      </c>
      <c r="E29" s="85">
        <v>0</v>
      </c>
      <c r="F29" s="81"/>
      <c r="G29" s="86"/>
    </row>
    <row r="30" spans="1:7" ht="15" x14ac:dyDescent="0.25">
      <c r="A30" s="31"/>
      <c r="B30" s="10"/>
      <c r="C30" s="62"/>
      <c r="D30" s="77" t="s">
        <v>37</v>
      </c>
      <c r="E30" s="136">
        <f>SUM(E31:E34)</f>
        <v>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0</v>
      </c>
      <c r="F31" s="115"/>
      <c r="G31" s="116"/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0</v>
      </c>
      <c r="F35" s="81"/>
      <c r="G35" s="86"/>
    </row>
    <row r="36" spans="1:7" ht="15.75" thickBot="1" x14ac:dyDescent="0.3">
      <c r="A36" s="31"/>
      <c r="B36" s="63"/>
      <c r="C36" s="64"/>
      <c r="D36" s="80" t="s">
        <v>33</v>
      </c>
      <c r="E36" s="141">
        <v>0</v>
      </c>
      <c r="F36" s="142"/>
      <c r="G36" s="143"/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>
        <v>74000</v>
      </c>
      <c r="F37" s="124">
        <v>0</v>
      </c>
      <c r="G37" s="125">
        <v>0</v>
      </c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>
        <v>120000</v>
      </c>
      <c r="F38" s="124">
        <v>0</v>
      </c>
      <c r="G38" s="125">
        <v>0</v>
      </c>
    </row>
    <row r="39" spans="1:7" ht="13.5" thickBot="1" x14ac:dyDescent="0.25">
      <c r="A39" s="149" t="s">
        <v>42</v>
      </c>
      <c r="B39" s="150"/>
      <c r="C39" s="65" t="s">
        <v>21</v>
      </c>
      <c r="D39" s="66"/>
      <c r="E39" s="123">
        <v>150000</v>
      </c>
      <c r="F39" s="124">
        <v>0</v>
      </c>
      <c r="G39" s="125">
        <v>0</v>
      </c>
    </row>
    <row r="40" spans="1:7" ht="13.5" thickBot="1" x14ac:dyDescent="0.25">
      <c r="A40" s="149" t="s">
        <v>45</v>
      </c>
      <c r="B40" s="150"/>
      <c r="C40" s="65" t="s">
        <v>21</v>
      </c>
      <c r="D40" s="66"/>
      <c r="E40" s="123">
        <v>530000</v>
      </c>
      <c r="F40" s="124">
        <v>529600</v>
      </c>
      <c r="G40" s="125">
        <v>529600</v>
      </c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0</v>
      </c>
      <c r="F41" s="124">
        <v>0</v>
      </c>
      <c r="G41" s="125">
        <v>0</v>
      </c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7000</v>
      </c>
      <c r="F42" s="127">
        <v>6889</v>
      </c>
      <c r="G42" s="128">
        <v>6889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1405000</v>
      </c>
      <c r="F43" s="132">
        <f>SUM(F6,F7,F8,F9,F10,F11,F15,F25)</f>
        <v>1392285</v>
      </c>
      <c r="G43" s="133">
        <f>SUM(G6,G7,G8,G9,G10,G11,G15,G25)</f>
        <v>1392285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1673000</v>
      </c>
      <c r="F44" s="144">
        <f>SUM(F16,F19,F28,F37,F38,F39,F41,F42,F3,F40)</f>
        <v>1328343</v>
      </c>
      <c r="G44" s="135">
        <f>SUM(G16,G19,G28,G37,G38,G41,G42,G39,G40)</f>
        <v>1328343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3078000</v>
      </c>
      <c r="F45" s="130">
        <f>SUM(F43:F44)</f>
        <v>2720628</v>
      </c>
      <c r="G45" s="131">
        <f>SUM(G43:G44)</f>
        <v>2720628</v>
      </c>
    </row>
  </sheetData>
  <sheetProtection selectLockedCells="1" selectUnlockedCells="1"/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6B22-BF5A-49FD-B64D-407F38EB5032}">
  <dimension ref="A1:G45"/>
  <sheetViews>
    <sheetView workbookViewId="0">
      <selection activeCell="L33" sqref="L33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49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13.5" thickBot="1" x14ac:dyDescent="0.25">
      <c r="A5" s="169"/>
      <c r="B5" s="171"/>
      <c r="C5" s="173"/>
      <c r="D5" s="175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1565000</v>
      </c>
      <c r="F6" s="83">
        <v>1558497</v>
      </c>
      <c r="G6" s="84">
        <v>1558497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129000</v>
      </c>
      <c r="F7" s="81">
        <v>15832</v>
      </c>
      <c r="G7" s="86">
        <v>15832</v>
      </c>
    </row>
    <row r="8" spans="1:7" ht="15" hidden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17000</v>
      </c>
      <c r="F9" s="81">
        <v>6000</v>
      </c>
      <c r="G9" s="86">
        <v>6000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2000</v>
      </c>
      <c r="F10" s="81">
        <v>0</v>
      </c>
      <c r="G10" s="86">
        <v>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1112000</v>
      </c>
      <c r="F12" s="94">
        <f>SUM(F13:F14)</f>
        <v>783278</v>
      </c>
      <c r="G12" s="95">
        <f>SUM(G13:G14)</f>
        <v>783278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2000</v>
      </c>
      <c r="F13" s="91">
        <f>F15+F17</f>
        <v>1321</v>
      </c>
      <c r="G13" s="92">
        <f>G15+G17</f>
        <v>1321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1110000</v>
      </c>
      <c r="F14" s="88">
        <f>F18</f>
        <v>781957</v>
      </c>
      <c r="G14" s="89">
        <f>SUM(G18)</f>
        <v>781957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2000</v>
      </c>
      <c r="F15" s="112">
        <v>1321</v>
      </c>
      <c r="G15" s="113">
        <v>1321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1110000</v>
      </c>
      <c r="F16" s="109">
        <f>SUM(F17:F18)</f>
        <v>781957</v>
      </c>
      <c r="G16" s="110">
        <f>SUM(G17:G18)</f>
        <v>781957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1110000</v>
      </c>
      <c r="F18" s="88">
        <v>781957</v>
      </c>
      <c r="G18" s="89">
        <v>781957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89000</v>
      </c>
      <c r="F19" s="118">
        <f>SUM(F20:F23)</f>
        <v>9897</v>
      </c>
      <c r="G19" s="119">
        <f>SUM(G20:G23)</f>
        <v>9897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59000</v>
      </c>
      <c r="F20" s="115">
        <v>9897</v>
      </c>
      <c r="G20" s="116">
        <v>9897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10000</v>
      </c>
      <c r="F21" s="97"/>
      <c r="G21" s="103"/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10000</v>
      </c>
      <c r="F22" s="98"/>
      <c r="G22" s="105"/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10000</v>
      </c>
      <c r="F23" s="121"/>
      <c r="G23" s="122"/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39000</v>
      </c>
      <c r="F24" s="118">
        <f>F25+F28</f>
        <v>0</v>
      </c>
      <c r="G24" s="119">
        <f>G25+G28</f>
        <v>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22000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29</v>
      </c>
      <c r="E26" s="100">
        <v>22000</v>
      </c>
      <c r="F26" s="96"/>
      <c r="G26" s="101"/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17000</v>
      </c>
      <c r="F28" s="99">
        <f>F29+F30+F35+F36</f>
        <v>0</v>
      </c>
      <c r="G28" s="107">
        <f>G29+G30+G35+G36</f>
        <v>0</v>
      </c>
    </row>
    <row r="29" spans="1:7" ht="15" x14ac:dyDescent="0.25">
      <c r="A29" s="31"/>
      <c r="B29" s="10"/>
      <c r="C29" s="62"/>
      <c r="D29" s="77" t="s">
        <v>31</v>
      </c>
      <c r="E29" s="85">
        <v>5000</v>
      </c>
      <c r="F29" s="81"/>
      <c r="G29" s="86"/>
    </row>
    <row r="30" spans="1:7" ht="15" x14ac:dyDescent="0.25">
      <c r="A30" s="31"/>
      <c r="B30" s="10"/>
      <c r="C30" s="62"/>
      <c r="D30" s="77" t="s">
        <v>37</v>
      </c>
      <c r="E30" s="136">
        <f>SUM(E31:E34)</f>
        <v>3000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3000</v>
      </c>
      <c r="F31" s="115"/>
      <c r="G31" s="116"/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2000</v>
      </c>
      <c r="F35" s="81"/>
      <c r="G35" s="86"/>
    </row>
    <row r="36" spans="1:7" ht="15.75" thickBot="1" x14ac:dyDescent="0.3">
      <c r="A36" s="31"/>
      <c r="B36" s="63"/>
      <c r="C36" s="64"/>
      <c r="D36" s="80" t="s">
        <v>33</v>
      </c>
      <c r="E36" s="141">
        <v>7000</v>
      </c>
      <c r="F36" s="142"/>
      <c r="G36" s="143"/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>
        <v>74000</v>
      </c>
      <c r="F37" s="124">
        <v>0</v>
      </c>
      <c r="G37" s="125">
        <v>0</v>
      </c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>
        <v>120000</v>
      </c>
      <c r="F38" s="124">
        <v>0</v>
      </c>
      <c r="G38" s="125">
        <v>0</v>
      </c>
    </row>
    <row r="39" spans="1:7" ht="13.5" thickBot="1" x14ac:dyDescent="0.25">
      <c r="A39" s="151" t="s">
        <v>42</v>
      </c>
      <c r="B39" s="152"/>
      <c r="C39" s="65" t="s">
        <v>21</v>
      </c>
      <c r="D39" s="66"/>
      <c r="E39" s="123">
        <v>150000</v>
      </c>
      <c r="F39" s="124">
        <v>0</v>
      </c>
      <c r="G39" s="125">
        <v>0</v>
      </c>
    </row>
    <row r="40" spans="1:7" ht="13.5" thickBot="1" x14ac:dyDescent="0.25">
      <c r="A40" s="151" t="s">
        <v>45</v>
      </c>
      <c r="B40" s="152"/>
      <c r="C40" s="65" t="s">
        <v>21</v>
      </c>
      <c r="D40" s="66"/>
      <c r="E40" s="123">
        <v>1465000</v>
      </c>
      <c r="F40" s="124">
        <v>529600</v>
      </c>
      <c r="G40" s="125">
        <v>529600</v>
      </c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5000</v>
      </c>
      <c r="F41" s="124">
        <v>0</v>
      </c>
      <c r="G41" s="125">
        <v>0</v>
      </c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22000</v>
      </c>
      <c r="F42" s="127">
        <v>12035</v>
      </c>
      <c r="G42" s="128">
        <v>12035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1737000</v>
      </c>
      <c r="F43" s="132">
        <f>SUM(F6,F7,F8,F9,F10,F11,F15,F25)</f>
        <v>1581650</v>
      </c>
      <c r="G43" s="133">
        <f>SUM(G6,G7,G8,G9,G10,G11,G15,G25)</f>
        <v>1581650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3052000</v>
      </c>
      <c r="F44" s="144">
        <f>SUM(F16,F19,F28,F37,F38,F39,F41,F42,F3,F40)</f>
        <v>1333489</v>
      </c>
      <c r="G44" s="135">
        <f>SUM(G16,G19,G28,G37,G38,G41,G42,G39,G40)</f>
        <v>1333489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4789000</v>
      </c>
      <c r="F45" s="130">
        <f>SUM(F43:F44)</f>
        <v>2915139</v>
      </c>
      <c r="G45" s="131">
        <f>SUM(G43:G44)</f>
        <v>2915139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46F8-2AAB-41EE-BF46-6C2821015669}">
  <dimension ref="A1:G45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50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13.5" thickBot="1" x14ac:dyDescent="0.25">
      <c r="A5" s="169"/>
      <c r="B5" s="171"/>
      <c r="C5" s="173"/>
      <c r="D5" s="175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1731000</v>
      </c>
      <c r="F6" s="83">
        <v>1565000</v>
      </c>
      <c r="G6" s="84">
        <v>1565000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129000</v>
      </c>
      <c r="F7" s="81">
        <v>18539</v>
      </c>
      <c r="G7" s="86">
        <v>18539</v>
      </c>
    </row>
    <row r="8" spans="1:7" ht="15" hidden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16000</v>
      </c>
      <c r="F9" s="81">
        <v>6000</v>
      </c>
      <c r="G9" s="86">
        <v>6000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2000</v>
      </c>
      <c r="F10" s="81">
        <v>0</v>
      </c>
      <c r="G10" s="86">
        <v>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1496000</v>
      </c>
      <c r="F12" s="94">
        <f>SUM(F13:F14)</f>
        <v>1112000</v>
      </c>
      <c r="G12" s="95">
        <f>SUM(G13:G14)</f>
        <v>1112000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5000</v>
      </c>
      <c r="F13" s="91">
        <f>F15+F17</f>
        <v>2000</v>
      </c>
      <c r="G13" s="92">
        <f>G15+G17</f>
        <v>2000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1491000</v>
      </c>
      <c r="F14" s="88">
        <f>F18</f>
        <v>1110000</v>
      </c>
      <c r="G14" s="89">
        <f>SUM(G18)</f>
        <v>1110000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5000</v>
      </c>
      <c r="F15" s="112">
        <v>2000</v>
      </c>
      <c r="G15" s="113">
        <v>2000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1491000</v>
      </c>
      <c r="F16" s="109">
        <f>SUM(F17:F18)</f>
        <v>1110000</v>
      </c>
      <c r="G16" s="110">
        <f>SUM(G17:G18)</f>
        <v>1110000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1491000</v>
      </c>
      <c r="F18" s="88">
        <v>1110000</v>
      </c>
      <c r="G18" s="89">
        <v>1110000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89000</v>
      </c>
      <c r="F19" s="118">
        <f>SUM(F20:F23)</f>
        <v>56547</v>
      </c>
      <c r="G19" s="119">
        <f>SUM(G20:G23)</f>
        <v>56547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59000</v>
      </c>
      <c r="F20" s="115">
        <v>43541</v>
      </c>
      <c r="G20" s="116">
        <v>43541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10000</v>
      </c>
      <c r="F21" s="97">
        <v>8936</v>
      </c>
      <c r="G21" s="103">
        <v>8936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10000</v>
      </c>
      <c r="F22" s="98">
        <v>0</v>
      </c>
      <c r="G22" s="105">
        <v>0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10000</v>
      </c>
      <c r="F23" s="121">
        <v>4070</v>
      </c>
      <c r="G23" s="122">
        <v>4070</v>
      </c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37000</v>
      </c>
      <c r="F24" s="118">
        <f>F25+F28</f>
        <v>0</v>
      </c>
      <c r="G24" s="119">
        <f>G25+G28</f>
        <v>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29</v>
      </c>
      <c r="E26" s="100">
        <v>20000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17000</v>
      </c>
      <c r="F28" s="99">
        <f>F29+F30+F35+F36</f>
        <v>0</v>
      </c>
      <c r="G28" s="107">
        <f>G29+G30+G35+G36</f>
        <v>0</v>
      </c>
    </row>
    <row r="29" spans="1:7" ht="15" x14ac:dyDescent="0.25">
      <c r="A29" s="31"/>
      <c r="B29" s="10"/>
      <c r="C29" s="62"/>
      <c r="D29" s="77" t="s">
        <v>31</v>
      </c>
      <c r="E29" s="85">
        <v>5000</v>
      </c>
      <c r="F29" s="81">
        <v>0</v>
      </c>
      <c r="G29" s="86">
        <v>0</v>
      </c>
    </row>
    <row r="30" spans="1:7" ht="15" x14ac:dyDescent="0.25">
      <c r="A30" s="31"/>
      <c r="B30" s="10"/>
      <c r="C30" s="62"/>
      <c r="D30" s="77" t="s">
        <v>37</v>
      </c>
      <c r="E30" s="136">
        <f>SUM(E31:E34)</f>
        <v>3000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3000</v>
      </c>
      <c r="F31" s="115"/>
      <c r="G31" s="116"/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2000</v>
      </c>
      <c r="F35" s="81"/>
      <c r="G35" s="86"/>
    </row>
    <row r="36" spans="1:7" ht="15.75" thickBot="1" x14ac:dyDescent="0.3">
      <c r="A36" s="31"/>
      <c r="B36" s="63"/>
      <c r="C36" s="64"/>
      <c r="D36" s="80" t="s">
        <v>33</v>
      </c>
      <c r="E36" s="141">
        <v>7000</v>
      </c>
      <c r="F36" s="142"/>
      <c r="G36" s="143"/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>
        <v>74000</v>
      </c>
      <c r="F37" s="124">
        <v>0</v>
      </c>
      <c r="G37" s="125">
        <v>0</v>
      </c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>
        <v>120000</v>
      </c>
      <c r="F38" s="124">
        <v>23000</v>
      </c>
      <c r="G38" s="125">
        <v>23000</v>
      </c>
    </row>
    <row r="39" spans="1:7" ht="13.5" thickBot="1" x14ac:dyDescent="0.25">
      <c r="A39" s="151" t="s">
        <v>42</v>
      </c>
      <c r="B39" s="152"/>
      <c r="C39" s="65" t="s">
        <v>21</v>
      </c>
      <c r="D39" s="66"/>
      <c r="E39" s="123">
        <v>150000</v>
      </c>
      <c r="F39" s="124">
        <v>0</v>
      </c>
      <c r="G39" s="125">
        <v>0</v>
      </c>
    </row>
    <row r="40" spans="1:7" ht="13.5" thickBot="1" x14ac:dyDescent="0.25">
      <c r="A40" s="151" t="s">
        <v>45</v>
      </c>
      <c r="B40" s="152"/>
      <c r="C40" s="65" t="s">
        <v>21</v>
      </c>
      <c r="D40" s="66"/>
      <c r="E40" s="123">
        <v>1832000</v>
      </c>
      <c r="F40" s="124">
        <v>1465000</v>
      </c>
      <c r="G40" s="125">
        <v>1465000</v>
      </c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5000</v>
      </c>
      <c r="F41" s="124">
        <v>0</v>
      </c>
      <c r="G41" s="125">
        <v>0</v>
      </c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22000</v>
      </c>
      <c r="F42" s="127">
        <v>12035</v>
      </c>
      <c r="G42" s="128">
        <v>12035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1903000</v>
      </c>
      <c r="F43" s="132">
        <f>SUM(F6,F7,F8,F9,F10,F11,F15,F25)</f>
        <v>1591539</v>
      </c>
      <c r="G43" s="133">
        <f>SUM(G6,G7,G8,G9,G10,G11,G15,G25)</f>
        <v>1591539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3800000</v>
      </c>
      <c r="F44" s="144">
        <f>SUM(F16,F19,F28,F37,F38,F39,F41,F42,F3,F40)</f>
        <v>2666582</v>
      </c>
      <c r="G44" s="135">
        <f>SUM(G16,G19,G28,G37,G38,G41,G42,G39,G40)</f>
        <v>2666582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5703000</v>
      </c>
      <c r="F45" s="130">
        <f>SUM(F43:F44)</f>
        <v>4258121</v>
      </c>
      <c r="G45" s="131">
        <f>SUM(G43:G44)</f>
        <v>4258121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4AA9-5F2C-441E-8E52-4F42E09A9321}">
  <dimension ref="A1:G45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51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13.5" thickBot="1" x14ac:dyDescent="0.25">
      <c r="A5" s="169"/>
      <c r="B5" s="171"/>
      <c r="C5" s="173"/>
      <c r="D5" s="175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1881000</v>
      </c>
      <c r="F6" s="83">
        <v>1686777</v>
      </c>
      <c r="G6" s="84">
        <v>1686777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129000</v>
      </c>
      <c r="F7" s="81">
        <v>20795</v>
      </c>
      <c r="G7" s="86">
        <v>20795</v>
      </c>
    </row>
    <row r="8" spans="1:7" ht="15" hidden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16000</v>
      </c>
      <c r="F9" s="81">
        <v>6561</v>
      </c>
      <c r="G9" s="86">
        <v>6561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2000</v>
      </c>
      <c r="F10" s="81">
        <v>321</v>
      </c>
      <c r="G10" s="86">
        <v>321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1750000</v>
      </c>
      <c r="F12" s="94">
        <f>SUM(F13:F14)</f>
        <v>1490653</v>
      </c>
      <c r="G12" s="95">
        <f>SUM(G13:G14)</f>
        <v>1490653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5000</v>
      </c>
      <c r="F13" s="91">
        <f>F15+F17</f>
        <v>2000</v>
      </c>
      <c r="G13" s="92">
        <f>G15+G17</f>
        <v>2000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1745000</v>
      </c>
      <c r="F14" s="88">
        <f>F18</f>
        <v>1488653</v>
      </c>
      <c r="G14" s="89">
        <f>SUM(G18)</f>
        <v>1488653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5000</v>
      </c>
      <c r="F15" s="112">
        <v>2000</v>
      </c>
      <c r="G15" s="113">
        <v>2000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1745000</v>
      </c>
      <c r="F16" s="109">
        <f>SUM(F17:F18)</f>
        <v>1488653</v>
      </c>
      <c r="G16" s="110">
        <f>SUM(G17:G18)</f>
        <v>1488653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1745000</v>
      </c>
      <c r="F18" s="88">
        <v>1488653</v>
      </c>
      <c r="G18" s="89">
        <v>1488653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102000</v>
      </c>
      <c r="F19" s="118">
        <f>SUM(F20:F23)</f>
        <v>73043</v>
      </c>
      <c r="G19" s="119">
        <f>SUM(G20:G23)</f>
        <v>73043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72000</v>
      </c>
      <c r="F20" s="115">
        <v>59000</v>
      </c>
      <c r="G20" s="116">
        <v>59000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10000</v>
      </c>
      <c r="F21" s="97">
        <v>9973</v>
      </c>
      <c r="G21" s="103">
        <v>9973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10000</v>
      </c>
      <c r="F22" s="98">
        <v>0</v>
      </c>
      <c r="G22" s="105">
        <v>0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10000</v>
      </c>
      <c r="F23" s="121">
        <v>4070</v>
      </c>
      <c r="G23" s="122">
        <v>4070</v>
      </c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37000</v>
      </c>
      <c r="F24" s="118">
        <f>F25+F28</f>
        <v>4911</v>
      </c>
      <c r="G24" s="119">
        <f>G25+G28</f>
        <v>4911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29</v>
      </c>
      <c r="E26" s="100">
        <v>20000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17000</v>
      </c>
      <c r="F28" s="99">
        <f>F29+F30+F35+F36</f>
        <v>4911</v>
      </c>
      <c r="G28" s="107">
        <f>G29+G30+G35+G36</f>
        <v>4911</v>
      </c>
    </row>
    <row r="29" spans="1:7" ht="15" x14ac:dyDescent="0.25">
      <c r="A29" s="31"/>
      <c r="B29" s="10"/>
      <c r="C29" s="62"/>
      <c r="D29" s="77" t="s">
        <v>31</v>
      </c>
      <c r="E29" s="85">
        <v>5000</v>
      </c>
      <c r="F29" s="81">
        <v>3987</v>
      </c>
      <c r="G29" s="86">
        <v>3987</v>
      </c>
    </row>
    <row r="30" spans="1:7" ht="15" x14ac:dyDescent="0.25">
      <c r="A30" s="31"/>
      <c r="B30" s="10"/>
      <c r="C30" s="62"/>
      <c r="D30" s="77" t="s">
        <v>37</v>
      </c>
      <c r="E30" s="136">
        <f>SUM(E31:E34)</f>
        <v>3000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3000</v>
      </c>
      <c r="F31" s="115"/>
      <c r="G31" s="116"/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2000</v>
      </c>
      <c r="F35" s="81">
        <v>924</v>
      </c>
      <c r="G35" s="86">
        <v>924</v>
      </c>
    </row>
    <row r="36" spans="1:7" ht="15.75" thickBot="1" x14ac:dyDescent="0.3">
      <c r="A36" s="31"/>
      <c r="B36" s="63"/>
      <c r="C36" s="64"/>
      <c r="D36" s="80" t="s">
        <v>33</v>
      </c>
      <c r="E36" s="141">
        <v>7000</v>
      </c>
      <c r="F36" s="142"/>
      <c r="G36" s="143"/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>
        <v>74000</v>
      </c>
      <c r="F37" s="124">
        <v>0</v>
      </c>
      <c r="G37" s="125">
        <v>0</v>
      </c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>
        <v>120000</v>
      </c>
      <c r="F38" s="124">
        <v>54000</v>
      </c>
      <c r="G38" s="125">
        <v>54000</v>
      </c>
    </row>
    <row r="39" spans="1:7" ht="13.5" thickBot="1" x14ac:dyDescent="0.25">
      <c r="A39" s="153" t="s">
        <v>42</v>
      </c>
      <c r="B39" s="154"/>
      <c r="C39" s="65" t="s">
        <v>21</v>
      </c>
      <c r="D39" s="66"/>
      <c r="E39" s="123">
        <v>150000</v>
      </c>
      <c r="F39" s="124">
        <v>0</v>
      </c>
      <c r="G39" s="125">
        <v>0</v>
      </c>
    </row>
    <row r="40" spans="1:7" ht="13.5" thickBot="1" x14ac:dyDescent="0.25">
      <c r="A40" s="153" t="s">
        <v>45</v>
      </c>
      <c r="B40" s="154"/>
      <c r="C40" s="65" t="s">
        <v>21</v>
      </c>
      <c r="D40" s="66"/>
      <c r="E40" s="123">
        <v>1832000</v>
      </c>
      <c r="F40" s="124">
        <v>1832000</v>
      </c>
      <c r="G40" s="125">
        <v>1832000</v>
      </c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5000</v>
      </c>
      <c r="F41" s="124">
        <v>0</v>
      </c>
      <c r="G41" s="125">
        <v>0</v>
      </c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22000</v>
      </c>
      <c r="F42" s="127">
        <v>16351</v>
      </c>
      <c r="G42" s="128">
        <v>16351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2053000</v>
      </c>
      <c r="F43" s="132">
        <f>SUM(F6,F7,F8,F9,F10,F11,F15,F25)</f>
        <v>1716454</v>
      </c>
      <c r="G43" s="133">
        <f>SUM(G6,G7,G8,G9,G10,G11,G15,G25)</f>
        <v>1716454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4067000</v>
      </c>
      <c r="F44" s="144">
        <f>SUM(F16,F19,F28,F37,F38,F39,F41,F42,F3,F40)</f>
        <v>3468958</v>
      </c>
      <c r="G44" s="135">
        <f>SUM(G16,G19,G28,G37,G38,G41,G42,G39,G40)</f>
        <v>3468958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6120000</v>
      </c>
      <c r="F45" s="130">
        <f>SUM(F43:F44)</f>
        <v>5185412</v>
      </c>
      <c r="G45" s="131">
        <f>SUM(G43:G44)</f>
        <v>5185412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A8A6-4D84-4BA3-8A22-6F6614B48220}">
  <dimension ref="A1:G45"/>
  <sheetViews>
    <sheetView topLeftCell="A4" workbookViewId="0">
      <selection activeCell="M26" sqref="M2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52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13.5" thickBot="1" x14ac:dyDescent="0.25">
      <c r="A5" s="169"/>
      <c r="B5" s="171"/>
      <c r="C5" s="173"/>
      <c r="D5" s="175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1881000</v>
      </c>
      <c r="F6" s="83">
        <v>1770393</v>
      </c>
      <c r="G6" s="84">
        <v>1770393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129000</v>
      </c>
      <c r="F7" s="81">
        <v>20889</v>
      </c>
      <c r="G7" s="86">
        <v>20889</v>
      </c>
    </row>
    <row r="8" spans="1:7" ht="15" hidden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16000</v>
      </c>
      <c r="F9" s="81">
        <v>10252</v>
      </c>
      <c r="G9" s="86">
        <v>10252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2000</v>
      </c>
      <c r="F10" s="81">
        <v>702</v>
      </c>
      <c r="G10" s="86">
        <v>702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2004000</v>
      </c>
      <c r="F12" s="94">
        <f>SUM(F13:F14)</f>
        <v>1599320</v>
      </c>
      <c r="G12" s="95">
        <f>SUM(G13:G14)</f>
        <v>1599320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5000</v>
      </c>
      <c r="F13" s="91">
        <f>F15+F17</f>
        <v>2116</v>
      </c>
      <c r="G13" s="92">
        <f>G15+G17</f>
        <v>2116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1999000</v>
      </c>
      <c r="F14" s="88">
        <f>F18</f>
        <v>1597204</v>
      </c>
      <c r="G14" s="89">
        <f>SUM(G18)</f>
        <v>1597204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5000</v>
      </c>
      <c r="F15" s="112">
        <v>2116</v>
      </c>
      <c r="G15" s="113">
        <v>2116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1999000</v>
      </c>
      <c r="F16" s="109">
        <f>SUM(F17:F18)</f>
        <v>1597204</v>
      </c>
      <c r="G16" s="110">
        <f>SUM(G17:G18)</f>
        <v>1597204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1999000</v>
      </c>
      <c r="F18" s="88">
        <v>1597204</v>
      </c>
      <c r="G18" s="89">
        <v>1597204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102000</v>
      </c>
      <c r="F19" s="118">
        <f>SUM(F20:F23)</f>
        <v>100083</v>
      </c>
      <c r="G19" s="119">
        <f>SUM(G20:G23)</f>
        <v>100083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72000</v>
      </c>
      <c r="F20" s="115">
        <v>72000</v>
      </c>
      <c r="G20" s="116">
        <v>72000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10000</v>
      </c>
      <c r="F21" s="97">
        <v>9973</v>
      </c>
      <c r="G21" s="103">
        <v>9973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10000</v>
      </c>
      <c r="F22" s="98">
        <v>8110</v>
      </c>
      <c r="G22" s="105">
        <v>8110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10000</v>
      </c>
      <c r="F23" s="121">
        <v>10000</v>
      </c>
      <c r="G23" s="122">
        <v>10000</v>
      </c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38000</v>
      </c>
      <c r="F24" s="118">
        <f>F25+F28</f>
        <v>4911</v>
      </c>
      <c r="G24" s="119">
        <f>G25+G28</f>
        <v>4911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29</v>
      </c>
      <c r="E26" s="100">
        <v>20000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18000</v>
      </c>
      <c r="F28" s="99">
        <f>F29+F30+F35+F36</f>
        <v>4911</v>
      </c>
      <c r="G28" s="107">
        <f>G29+G30+G35+G36</f>
        <v>4911</v>
      </c>
    </row>
    <row r="29" spans="1:7" ht="15" x14ac:dyDescent="0.25">
      <c r="A29" s="31"/>
      <c r="B29" s="10"/>
      <c r="C29" s="62"/>
      <c r="D29" s="77" t="s">
        <v>31</v>
      </c>
      <c r="E29" s="85">
        <v>6000</v>
      </c>
      <c r="F29" s="81">
        <v>3987</v>
      </c>
      <c r="G29" s="86">
        <v>3987</v>
      </c>
    </row>
    <row r="30" spans="1:7" ht="15" x14ac:dyDescent="0.25">
      <c r="A30" s="31"/>
      <c r="B30" s="10"/>
      <c r="C30" s="62"/>
      <c r="D30" s="77" t="s">
        <v>37</v>
      </c>
      <c r="E30" s="136">
        <f>SUM(E31:E34)</f>
        <v>3000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3000</v>
      </c>
      <c r="F31" s="115"/>
      <c r="G31" s="116"/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2000</v>
      </c>
      <c r="F35" s="81">
        <v>924</v>
      </c>
      <c r="G35" s="86">
        <v>924</v>
      </c>
    </row>
    <row r="36" spans="1:7" ht="15.75" thickBot="1" x14ac:dyDescent="0.3">
      <c r="A36" s="31"/>
      <c r="B36" s="63"/>
      <c r="C36" s="64"/>
      <c r="D36" s="80" t="s">
        <v>33</v>
      </c>
      <c r="E36" s="141">
        <v>7000</v>
      </c>
      <c r="F36" s="142"/>
      <c r="G36" s="143"/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>
        <v>74000</v>
      </c>
      <c r="F37" s="124">
        <v>17000</v>
      </c>
      <c r="G37" s="125">
        <v>17000</v>
      </c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>
        <v>120000</v>
      </c>
      <c r="F38" s="124">
        <v>116000</v>
      </c>
      <c r="G38" s="125">
        <v>116000</v>
      </c>
    </row>
    <row r="39" spans="1:7" ht="13.5" thickBot="1" x14ac:dyDescent="0.25">
      <c r="A39" s="155" t="s">
        <v>42</v>
      </c>
      <c r="B39" s="156"/>
      <c r="C39" s="65" t="s">
        <v>21</v>
      </c>
      <c r="D39" s="66"/>
      <c r="E39" s="123">
        <v>150000</v>
      </c>
      <c r="F39" s="124">
        <v>0</v>
      </c>
      <c r="G39" s="125">
        <v>0</v>
      </c>
    </row>
    <row r="40" spans="1:7" ht="13.5" thickBot="1" x14ac:dyDescent="0.25">
      <c r="A40" s="155" t="s">
        <v>45</v>
      </c>
      <c r="B40" s="156"/>
      <c r="C40" s="65" t="s">
        <v>21</v>
      </c>
      <c r="D40" s="66"/>
      <c r="E40" s="123">
        <v>2142000</v>
      </c>
      <c r="F40" s="124">
        <v>1832000</v>
      </c>
      <c r="G40" s="125">
        <v>1832000</v>
      </c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5000</v>
      </c>
      <c r="F41" s="124">
        <v>3908</v>
      </c>
      <c r="G41" s="125">
        <v>3908</v>
      </c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32000</v>
      </c>
      <c r="F42" s="127">
        <v>18924</v>
      </c>
      <c r="G42" s="128">
        <v>18924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2053000</v>
      </c>
      <c r="F43" s="132">
        <f>SUM(F6,F7,F8,F9,F10,F11,F15,F25)</f>
        <v>1804352</v>
      </c>
      <c r="G43" s="133">
        <f>SUM(G6,G7,G8,G9,G10,G11,G15,G25)</f>
        <v>1804352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4642000</v>
      </c>
      <c r="F44" s="144">
        <f>SUM(F16,F19,F28,F37,F38,F39,F41,F42,F3,F40)</f>
        <v>3690030</v>
      </c>
      <c r="G44" s="135">
        <f>SUM(G16,G19,G28,G37,G38,G41,G42,G39,G40)</f>
        <v>3690030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6695000</v>
      </c>
      <c r="F45" s="130">
        <f>SUM(F43:F44)</f>
        <v>5494382</v>
      </c>
      <c r="G45" s="131">
        <f>SUM(G43:G44)</f>
        <v>5494382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183F9-C3B6-4E70-B3B9-103487B22F8D}">
  <dimension ref="A1:G45"/>
  <sheetViews>
    <sheetView workbookViewId="0">
      <selection activeCell="K23" sqref="K23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53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13.5" thickBot="1" x14ac:dyDescent="0.25">
      <c r="A5" s="169"/>
      <c r="B5" s="171"/>
      <c r="C5" s="173"/>
      <c r="D5" s="175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1881000</v>
      </c>
      <c r="F6" s="83">
        <v>1824358</v>
      </c>
      <c r="G6" s="84">
        <v>1824358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129000</v>
      </c>
      <c r="F7" s="81">
        <v>23402</v>
      </c>
      <c r="G7" s="86">
        <v>23402</v>
      </c>
    </row>
    <row r="8" spans="1:7" ht="15" hidden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16000</v>
      </c>
      <c r="F9" s="81">
        <v>10252</v>
      </c>
      <c r="G9" s="86">
        <v>10252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2000</v>
      </c>
      <c r="F10" s="81">
        <v>1294</v>
      </c>
      <c r="G10" s="86">
        <v>1294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2511000</v>
      </c>
      <c r="F12" s="94">
        <f>SUM(F13:F14)</f>
        <v>1870668</v>
      </c>
      <c r="G12" s="95">
        <f>SUM(G13:G14)</f>
        <v>1870668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5000</v>
      </c>
      <c r="F13" s="91">
        <f>F15+F17</f>
        <v>2859</v>
      </c>
      <c r="G13" s="92">
        <f>G15+G17</f>
        <v>2859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2506000</v>
      </c>
      <c r="F14" s="88">
        <f>F18</f>
        <v>1867809</v>
      </c>
      <c r="G14" s="89">
        <f>SUM(G18)</f>
        <v>1867809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5000</v>
      </c>
      <c r="F15" s="112">
        <v>2859</v>
      </c>
      <c r="G15" s="113">
        <v>2859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2506000</v>
      </c>
      <c r="F16" s="109">
        <f>SUM(F17:F18)</f>
        <v>1867809</v>
      </c>
      <c r="G16" s="110">
        <f>SUM(G17:G18)</f>
        <v>1867809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2506000</v>
      </c>
      <c r="F18" s="88">
        <v>1867809</v>
      </c>
      <c r="G18" s="89">
        <v>1867809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102000</v>
      </c>
      <c r="F19" s="118">
        <f>SUM(F20:F23)</f>
        <v>101228</v>
      </c>
      <c r="G19" s="119">
        <f>SUM(G20:G23)</f>
        <v>101228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72000</v>
      </c>
      <c r="F20" s="115">
        <v>72000</v>
      </c>
      <c r="G20" s="116">
        <v>72000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10000</v>
      </c>
      <c r="F21" s="97">
        <v>9973</v>
      </c>
      <c r="G21" s="103">
        <v>9973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10000</v>
      </c>
      <c r="F22" s="98">
        <v>9255</v>
      </c>
      <c r="G22" s="105">
        <v>9255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10000</v>
      </c>
      <c r="F23" s="121">
        <v>10000</v>
      </c>
      <c r="G23" s="122">
        <v>10000</v>
      </c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38000</v>
      </c>
      <c r="F24" s="118">
        <f>F25+F28</f>
        <v>4911</v>
      </c>
      <c r="G24" s="119">
        <f>G25+G28</f>
        <v>4911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29</v>
      </c>
      <c r="E26" s="100">
        <v>20000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18000</v>
      </c>
      <c r="F28" s="99">
        <f>F29+F30+F35+F36</f>
        <v>4911</v>
      </c>
      <c r="G28" s="107">
        <f>G29+G30+G35+G36</f>
        <v>4911</v>
      </c>
    </row>
    <row r="29" spans="1:7" ht="15" x14ac:dyDescent="0.25">
      <c r="A29" s="31"/>
      <c r="B29" s="10"/>
      <c r="C29" s="62"/>
      <c r="D29" s="77" t="s">
        <v>31</v>
      </c>
      <c r="E29" s="85">
        <v>6000</v>
      </c>
      <c r="F29" s="81">
        <v>3987</v>
      </c>
      <c r="G29" s="86">
        <v>3987</v>
      </c>
    </row>
    <row r="30" spans="1:7" ht="15" x14ac:dyDescent="0.25">
      <c r="A30" s="31"/>
      <c r="B30" s="10"/>
      <c r="C30" s="62"/>
      <c r="D30" s="77" t="s">
        <v>37</v>
      </c>
      <c r="E30" s="136">
        <f>SUM(E31:E34)</f>
        <v>3000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3000</v>
      </c>
      <c r="F31" s="115"/>
      <c r="G31" s="116"/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2000</v>
      </c>
      <c r="F35" s="81">
        <v>924</v>
      </c>
      <c r="G35" s="86">
        <v>924</v>
      </c>
    </row>
    <row r="36" spans="1:7" ht="15.75" thickBot="1" x14ac:dyDescent="0.3">
      <c r="A36" s="31"/>
      <c r="B36" s="63"/>
      <c r="C36" s="64"/>
      <c r="D36" s="80" t="s">
        <v>33</v>
      </c>
      <c r="E36" s="141">
        <v>7000</v>
      </c>
      <c r="F36" s="142"/>
      <c r="G36" s="143"/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>
        <v>124000</v>
      </c>
      <c r="F37" s="124">
        <v>0</v>
      </c>
      <c r="G37" s="125">
        <v>0</v>
      </c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>
        <v>170000</v>
      </c>
      <c r="F38" s="124">
        <v>116000</v>
      </c>
      <c r="G38" s="125">
        <v>116000</v>
      </c>
    </row>
    <row r="39" spans="1:7" ht="13.5" thickBot="1" x14ac:dyDescent="0.25">
      <c r="A39" s="155" t="s">
        <v>42</v>
      </c>
      <c r="B39" s="156"/>
      <c r="C39" s="65" t="s">
        <v>21</v>
      </c>
      <c r="D39" s="66"/>
      <c r="E39" s="123">
        <v>150000</v>
      </c>
      <c r="F39" s="124">
        <v>0</v>
      </c>
      <c r="G39" s="125">
        <v>0</v>
      </c>
    </row>
    <row r="40" spans="1:7" ht="13.5" thickBot="1" x14ac:dyDescent="0.25">
      <c r="A40" s="155" t="s">
        <v>45</v>
      </c>
      <c r="B40" s="156"/>
      <c r="C40" s="65" t="s">
        <v>21</v>
      </c>
      <c r="D40" s="66"/>
      <c r="E40" s="123">
        <v>2142000</v>
      </c>
      <c r="F40" s="124">
        <v>2141925</v>
      </c>
      <c r="G40" s="125">
        <v>2141925</v>
      </c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5000</v>
      </c>
      <c r="F41" s="124">
        <v>3908</v>
      </c>
      <c r="G41" s="125">
        <v>3908</v>
      </c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32000</v>
      </c>
      <c r="F42" s="127">
        <v>18924</v>
      </c>
      <c r="G42" s="128">
        <v>18924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2053000</v>
      </c>
      <c r="F43" s="132">
        <f>SUM(F6,F7,F8,F9,F10,F11,F15,F25)</f>
        <v>1862165</v>
      </c>
      <c r="G43" s="133">
        <f>SUM(G6,G7,G8,G9,G10,G11,G15,G25)</f>
        <v>1862165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5249000</v>
      </c>
      <c r="F44" s="144">
        <f>SUM(F16,F19,F28,F37,F38,F39,F41,F42,F3,F40)</f>
        <v>4254705</v>
      </c>
      <c r="G44" s="135">
        <f>SUM(G16,G19,G28,G37,G38,G41,G42,G39,G40)</f>
        <v>4254705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7302000</v>
      </c>
      <c r="F45" s="130">
        <f>SUM(F43:F44)</f>
        <v>6116870</v>
      </c>
      <c r="G45" s="131">
        <f>SUM(G43:G44)</f>
        <v>6116870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1E4D-91C5-4BE9-BE04-BC5D229D8445}">
  <dimension ref="A1:G45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54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65">
        <v>2021</v>
      </c>
      <c r="F3" s="166"/>
      <c r="G3" s="167"/>
    </row>
    <row r="4" spans="1:7" ht="13.5" customHeight="1" thickBot="1" x14ac:dyDescent="0.25">
      <c r="A4" s="168" t="s">
        <v>1</v>
      </c>
      <c r="B4" s="170" t="s">
        <v>2</v>
      </c>
      <c r="C4" s="172" t="s">
        <v>3</v>
      </c>
      <c r="D4" s="174" t="s">
        <v>4</v>
      </c>
      <c r="E4" s="176" t="s">
        <v>5</v>
      </c>
      <c r="F4" s="177"/>
      <c r="G4" s="178"/>
    </row>
    <row r="5" spans="1:7" ht="13.5" thickBot="1" x14ac:dyDescent="0.25">
      <c r="A5" s="169"/>
      <c r="B5" s="171"/>
      <c r="C5" s="173"/>
      <c r="D5" s="175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2006000</v>
      </c>
      <c r="F6" s="83">
        <v>1871778</v>
      </c>
      <c r="G6" s="84">
        <v>1871778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135000</v>
      </c>
      <c r="F7" s="81">
        <v>23946</v>
      </c>
      <c r="G7" s="86">
        <v>23946</v>
      </c>
    </row>
    <row r="8" spans="1:7" ht="15" hidden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19000</v>
      </c>
      <c r="F9" s="81">
        <v>13263</v>
      </c>
      <c r="G9" s="86">
        <v>13263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3000</v>
      </c>
      <c r="F10" s="81">
        <v>1580</v>
      </c>
      <c r="G10" s="86">
        <v>1580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3274000</v>
      </c>
      <c r="F12" s="94">
        <f>SUM(F13:F14)</f>
        <v>1921905</v>
      </c>
      <c r="G12" s="95">
        <f>SUM(G13:G14)</f>
        <v>1921905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3631</v>
      </c>
      <c r="G13" s="92">
        <f>G15+G17</f>
        <v>3631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3267000</v>
      </c>
      <c r="F14" s="88">
        <f>F18</f>
        <v>1918274</v>
      </c>
      <c r="G14" s="89">
        <f>SUM(G18)</f>
        <v>1918274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7000</v>
      </c>
      <c r="F15" s="112">
        <v>3631</v>
      </c>
      <c r="G15" s="113">
        <v>3631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3267000</v>
      </c>
      <c r="F16" s="109">
        <f>SUM(F17:F18)</f>
        <v>1918274</v>
      </c>
      <c r="G16" s="110">
        <f>SUM(G17:G18)</f>
        <v>1918274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3267000</v>
      </c>
      <c r="F18" s="88">
        <v>1918274</v>
      </c>
      <c r="G18" s="89">
        <v>1918274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181000</v>
      </c>
      <c r="F19" s="118">
        <f>SUM(F20:F23)</f>
        <v>102000</v>
      </c>
      <c r="G19" s="119">
        <f>SUM(G20:G23)</f>
        <v>102000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119000</v>
      </c>
      <c r="F20" s="115">
        <v>72000</v>
      </c>
      <c r="G20" s="116">
        <v>72000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25000</v>
      </c>
      <c r="F21" s="97">
        <v>9973</v>
      </c>
      <c r="G21" s="103">
        <v>9973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12000</v>
      </c>
      <c r="F22" s="98">
        <v>9697</v>
      </c>
      <c r="G22" s="105">
        <v>9697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25000</v>
      </c>
      <c r="F23" s="121">
        <v>10330</v>
      </c>
      <c r="G23" s="122">
        <v>10330</v>
      </c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46000</v>
      </c>
      <c r="F24" s="118">
        <f>F25+F28</f>
        <v>26571</v>
      </c>
      <c r="G24" s="119">
        <f>G25+G28</f>
        <v>26571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19919</v>
      </c>
      <c r="G25" s="139">
        <f>SUM(G26:G27)</f>
        <v>19919</v>
      </c>
    </row>
    <row r="26" spans="1:7" ht="15" x14ac:dyDescent="0.25">
      <c r="A26" s="31"/>
      <c r="B26" s="59"/>
      <c r="C26" s="60"/>
      <c r="D26" s="75" t="s">
        <v>29</v>
      </c>
      <c r="E26" s="100">
        <v>20000</v>
      </c>
      <c r="F26" s="96">
        <v>19919</v>
      </c>
      <c r="G26" s="101">
        <v>19919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26000</v>
      </c>
      <c r="F28" s="99">
        <f>F29+F30+F35+F36</f>
        <v>6652</v>
      </c>
      <c r="G28" s="107">
        <f>G29+G30+G35+G36</f>
        <v>6652</v>
      </c>
    </row>
    <row r="29" spans="1:7" ht="15" x14ac:dyDescent="0.25">
      <c r="A29" s="31"/>
      <c r="B29" s="10"/>
      <c r="C29" s="62"/>
      <c r="D29" s="77" t="s">
        <v>31</v>
      </c>
      <c r="E29" s="85">
        <v>9000</v>
      </c>
      <c r="F29" s="81">
        <v>5000</v>
      </c>
      <c r="G29" s="86">
        <v>5000</v>
      </c>
    </row>
    <row r="30" spans="1:7" ht="15" x14ac:dyDescent="0.25">
      <c r="A30" s="31"/>
      <c r="B30" s="10"/>
      <c r="C30" s="62"/>
      <c r="D30" s="77" t="s">
        <v>37</v>
      </c>
      <c r="E30" s="136">
        <f>SUM(E31:E34)</f>
        <v>4000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/>
      <c r="G31" s="116"/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/>
      <c r="G32" s="103"/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/>
      <c r="G33" s="105"/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/>
      <c r="G34" s="122"/>
    </row>
    <row r="35" spans="1:7" ht="15" x14ac:dyDescent="0.25">
      <c r="A35" s="31"/>
      <c r="B35" s="10"/>
      <c r="C35" s="62"/>
      <c r="D35" s="77" t="s">
        <v>32</v>
      </c>
      <c r="E35" s="85">
        <v>3000</v>
      </c>
      <c r="F35" s="81">
        <v>1652</v>
      </c>
      <c r="G35" s="86">
        <v>1652</v>
      </c>
    </row>
    <row r="36" spans="1:7" ht="15.75" thickBot="1" x14ac:dyDescent="0.3">
      <c r="A36" s="31"/>
      <c r="B36" s="63"/>
      <c r="C36" s="64"/>
      <c r="D36" s="80" t="s">
        <v>33</v>
      </c>
      <c r="E36" s="141">
        <v>10000</v>
      </c>
      <c r="F36" s="142"/>
      <c r="G36" s="143"/>
    </row>
    <row r="37" spans="1:7" ht="13.5" thickBot="1" x14ac:dyDescent="0.25">
      <c r="A37" s="163" t="s">
        <v>40</v>
      </c>
      <c r="B37" s="164"/>
      <c r="C37" s="65" t="s">
        <v>21</v>
      </c>
      <c r="D37" s="66"/>
      <c r="E37" s="123">
        <v>124000</v>
      </c>
      <c r="F37" s="124">
        <v>76000</v>
      </c>
      <c r="G37" s="125">
        <v>76000</v>
      </c>
    </row>
    <row r="38" spans="1:7" ht="13.5" thickBot="1" x14ac:dyDescent="0.25">
      <c r="A38" s="163" t="s">
        <v>41</v>
      </c>
      <c r="B38" s="164"/>
      <c r="C38" s="65" t="s">
        <v>21</v>
      </c>
      <c r="D38" s="66"/>
      <c r="E38" s="123">
        <v>170000</v>
      </c>
      <c r="F38" s="124">
        <v>116000</v>
      </c>
      <c r="G38" s="125">
        <v>116000</v>
      </c>
    </row>
    <row r="39" spans="1:7" ht="13.5" thickBot="1" x14ac:dyDescent="0.25">
      <c r="A39" s="157" t="s">
        <v>42</v>
      </c>
      <c r="B39" s="158"/>
      <c r="C39" s="65" t="s">
        <v>21</v>
      </c>
      <c r="D39" s="66"/>
      <c r="E39" s="123">
        <v>150000</v>
      </c>
      <c r="F39" s="124">
        <v>0</v>
      </c>
      <c r="G39" s="125">
        <v>0</v>
      </c>
    </row>
    <row r="40" spans="1:7" ht="13.5" thickBot="1" x14ac:dyDescent="0.25">
      <c r="A40" s="157" t="s">
        <v>45</v>
      </c>
      <c r="B40" s="158"/>
      <c r="C40" s="65" t="s">
        <v>21</v>
      </c>
      <c r="D40" s="66"/>
      <c r="E40" s="123">
        <v>2677000</v>
      </c>
      <c r="F40" s="124">
        <v>2141925</v>
      </c>
      <c r="G40" s="125">
        <v>2141925</v>
      </c>
    </row>
    <row r="41" spans="1:7" ht="13.5" thickBot="1" x14ac:dyDescent="0.25">
      <c r="A41" s="163" t="s">
        <v>43</v>
      </c>
      <c r="B41" s="164"/>
      <c r="C41" s="65" t="s">
        <v>21</v>
      </c>
      <c r="D41" s="66"/>
      <c r="E41" s="123">
        <v>6000</v>
      </c>
      <c r="F41" s="124">
        <v>3908</v>
      </c>
      <c r="G41" s="125">
        <v>3908</v>
      </c>
    </row>
    <row r="42" spans="1:7" ht="13.5" thickBot="1" x14ac:dyDescent="0.25">
      <c r="A42" s="163" t="s">
        <v>44</v>
      </c>
      <c r="B42" s="164"/>
      <c r="C42" s="65" t="s">
        <v>21</v>
      </c>
      <c r="D42" s="66"/>
      <c r="E42" s="126">
        <v>37000</v>
      </c>
      <c r="F42" s="127">
        <v>25232</v>
      </c>
      <c r="G42" s="128">
        <v>25232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2190000</v>
      </c>
      <c r="F43" s="132">
        <f>SUM(F6,F7,F8,F9,F10,F11,F15,F25)</f>
        <v>1934117</v>
      </c>
      <c r="G43" s="133">
        <f>SUM(G6,G7,G8,G9,G10,G11,G15,G25)</f>
        <v>1934117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6638000</v>
      </c>
      <c r="F44" s="144">
        <f>SUM(F16,F19,F28,F37,F38,F39,F41,F42,F3,F40)</f>
        <v>4389991</v>
      </c>
      <c r="G44" s="135">
        <f>SUM(G16,G19,G28,G37,G38,G41,G42,G39,G40)</f>
        <v>4389991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8828000</v>
      </c>
      <c r="F45" s="130">
        <f>SUM(F43:F44)</f>
        <v>6324108</v>
      </c>
      <c r="G45" s="131">
        <f>SUM(G43:G44)</f>
        <v>6324108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14</vt:i4>
      </vt:variant>
    </vt:vector>
  </HeadingPairs>
  <TitlesOfParts>
    <vt:vector size="14" baseType="lpstr">
      <vt:lpstr>IANUARIE</vt:lpstr>
      <vt:lpstr>FEBRUARIE</vt:lpstr>
      <vt:lpstr>MARTIE</vt:lpstr>
      <vt:lpstr>APRILIE</vt:lpstr>
      <vt:lpstr>MAI</vt:lpstr>
      <vt:lpstr>IUNIE</vt:lpstr>
      <vt:lpstr>IULIE</vt:lpstr>
      <vt:lpstr>AUGUST</vt:lpstr>
      <vt:lpstr>SEPTEMBRIE</vt:lpstr>
      <vt:lpstr>OCTOMBRIE</vt:lpstr>
      <vt:lpstr>NOIEMBRIE</vt:lpstr>
      <vt:lpstr>DECEMBRIE</vt:lpstr>
      <vt:lpstr>DECEMBRIE FINAL</vt:lpstr>
      <vt:lpstr>Foaie2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Stan</dc:creator>
  <cp:lastModifiedBy>Daniela Stan</cp:lastModifiedBy>
  <cp:lastPrinted>2018-12-20T09:59:09Z</cp:lastPrinted>
  <dcterms:created xsi:type="dcterms:W3CDTF">2019-01-21T09:00:01Z</dcterms:created>
  <dcterms:modified xsi:type="dcterms:W3CDTF">2021-12-23T12:54:57Z</dcterms:modified>
</cp:coreProperties>
</file>